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К тарифному регулированию\К тарифному регулированию на 2021 год\Изменения на 2021\"/>
    </mc:Choice>
  </mc:AlternateContent>
  <xr:revisionPtr revIDLastSave="0" documentId="8_{2E8CC9F6-A3D7-4708-A346-9738DE1B2215}" xr6:coauthVersionLast="45" xr6:coauthVersionMax="45" xr10:uidLastSave="{00000000-0000-0000-0000-000000000000}"/>
  <bookViews>
    <workbookView xWindow="-120" yWindow="-120" windowWidth="29040" windowHeight="15840" xr2:uid="{14A9C946-7922-4DC9-ABAD-A8C01F48243D}"/>
  </bookViews>
  <sheets>
    <sheet name="3_Форма раскрытия информ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IntlFixup" hidden="1">TRUE</definedName>
    <definedName name="_IDОтчета">178174</definedName>
    <definedName name="_IDШаблона">178176</definedName>
    <definedName name="_Order1" hidden="1">255</definedName>
    <definedName name="_Order2" hidden="1">255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nscount" hidden="1">1</definedName>
    <definedName name="AS2DocOpenMode" hidden="1">"AS2DocumentBrowse"</definedName>
    <definedName name="AS2NamedRange" hidden="1">5</definedName>
    <definedName name="Button_1">"НоваяОборотка_Лист1_Таблица"</definedName>
    <definedName name="CHECK_LINK_RANGE_1">"Калькуляция!$I$11:$I$132"</definedName>
    <definedName name="city_type_list">[2]TEHSHEET!$R$2:$R$3</definedName>
    <definedName name="DATA_VALUE">"NO"</definedName>
    <definedName name="DATE_VALUE">[3]Титульный!$K$13</definedName>
    <definedName name="DemoDate">"test"</definedName>
    <definedName name="END_ROW_PROCEEDS_FACT">#REF!</definedName>
    <definedName name="FALLING_INCOME_MORE_SOCIALLY_NORM">'[3]Выпадающие доходы'!#REF!</definedName>
    <definedName name="FALLING_INCOME_TRANSFER">'[3]Выпадающие доходы'!#REF!</definedName>
    <definedName name="FALLING_INCOME_TRANSFER_2">'[3]Выпадающие доходы'!#REF!</definedName>
    <definedName name="FIRST_PERIOD_IN_LT">[1]Титульный!$E$19</definedName>
    <definedName name="god">[1]Титульный!$E$23</definedName>
    <definedName name="god_first">[2]Титульный!$F$12</definedName>
    <definedName name="GUID_VALUE">"NO"</definedName>
    <definedName name="HTML_CodePage" hidden="1">1251</definedName>
    <definedName name="HTML_Control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>FALSE</definedName>
    <definedName name="HTML_LineBefore">FALSE</definedName>
    <definedName name="HTML_Name" hidden="1">"Федецкий И.И."</definedName>
    <definedName name="HTML_OBDlg2">TRUE</definedName>
    <definedName name="HTML_OBDlg4">TRUE</definedName>
    <definedName name="HTML_OS" hidden="1">0</definedName>
    <definedName name="HTML_PathFileMac" hidden="1">"MacOS 9.1:Desktop Folder:Окончательные Матрицы:MyHTML.html"</definedName>
    <definedName name="HTML_Title" hidden="1">"Климатические зоны Томской области"</definedName>
    <definedName name="INFORMATION_TO_LIST">[1]TECHSHEET!$N$36:$N$37</definedName>
    <definedName name="INN">[1]Титульный!$E$13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zol_type_list">[2]TEHSHEET!$AM$2:$AM$3</definedName>
    <definedName name="kat_nad_list">[2]TEHSHEET!$T$2:$T$4</definedName>
    <definedName name="kat_obj_list">[2]TEHSHEET!$S$2:$S$13</definedName>
    <definedName name="KEY">"tet"</definedName>
    <definedName name="kl_count_list">[2]TEHSHEET!$Z$2:$Z$4</definedName>
    <definedName name="KPP">[1]Титульный!$E$14</definedName>
    <definedName name="LEVEL_VOLTAGE">[1]TECHSHEET!$N$21:$N$25</definedName>
    <definedName name="limcount" hidden="1">1</definedName>
    <definedName name="LIST_MO_GROW_APPROVED_BY_FTS">#REF!</definedName>
    <definedName name="LIST_PROCEEDS_FACT_DELETE_HL_COLUMN_MARKER">#REF!</definedName>
    <definedName name="LIST_PROCEEDS_FACT_DOC_DELETE_HL_COLUMN_MARKER">#REF!</definedName>
    <definedName name="LIST_PROCEEDS_FACT_DOC_NUM_COLUMN_MARKER">#REF!</definedName>
    <definedName name="LIST_PROCEEDS_FACT_NUM_COLUMN_MARKER">#REF!</definedName>
    <definedName name="List01_check_range_1">[2]Титульный!$F$25:$F$26,[2]Титульный!$F$28:$F$30,[2]Титульный!$F$46:$F$47,[2]Титульный!$F$49:$F$52</definedName>
    <definedName name="logic">[1]TECHSHEET!$O$10:$O$11</definedName>
    <definedName name="logical">[2]TEHSHEET!$C$2:$C$3</definedName>
    <definedName name="material_list">[2]TEHSHEET!$Y$2:$Y$3</definedName>
    <definedName name="metod_list">[2]TEHSHEET!$AI$2:$AI$5</definedName>
    <definedName name="MmExcelLinker_6E24F10A_D93B_4197_A91F_1E8C46B84DD5">РТ передача [4]ээ!$I$76:$I$76</definedName>
    <definedName name="MO_LIST_26">[1]REESTR_MO!#REF!</definedName>
    <definedName name="MO_LIST_27">[1]REESTR_MO!#REF!</definedName>
    <definedName name="MO_LIST_28">[1]REESTR_MO!#REF!</definedName>
    <definedName name="MO_LIST_29">[1]REESTR_MO!#REF!</definedName>
    <definedName name="MO_LIST_30">[1]REESTR_MO!#REF!</definedName>
    <definedName name="MO_LIST_31">[1]REESTR_MO!#REF!</definedName>
    <definedName name="MO_LIST_32">[1]REESTR_MO!#REF!</definedName>
    <definedName name="MO_LIST_33">[1]REESTR_MO!#REF!</definedName>
    <definedName name="MO_LIST_34">[1]REESTR_MO!#REF!</definedName>
    <definedName name="MO_LIST_35">[1]REESTR_MO!#REF!</definedName>
    <definedName name="MO_LIST_36">[1]REESTR_MO!#REF!</definedName>
    <definedName name="MO_LIST_37">[1]REESTR_MO!#REF!</definedName>
    <definedName name="MO_LIST_38">[1]REESTR_MO!#REF!</definedName>
    <definedName name="MO_LIST_39">[1]REESTR_MO!#REF!</definedName>
    <definedName name="MO_LIST_40">[1]REESTR_MO!#REF!</definedName>
    <definedName name="MO_LIST_41">[1]REESTR_MO!#REF!</definedName>
    <definedName name="MO_LIST_42">[1]REESTR_MO!#REF!</definedName>
    <definedName name="MO_LIST_43">[1]REESTR_MO!#REF!</definedName>
    <definedName name="MO_LIST_44">[1]REESTR_MO!#REF!</definedName>
    <definedName name="MO_LIST_45">[1]REESTR_MO!#REF!</definedName>
    <definedName name="MO_LIST_46">[1]REESTR_MO!#REF!</definedName>
    <definedName name="MO_LIST_47">[1]REESTR_MO!#REF!</definedName>
    <definedName name="MO_LIST_48">[1]REESTR_MO!#REF!</definedName>
    <definedName name="MO_LIST_49">[1]REESTR_MO!#REF!</definedName>
    <definedName name="MO_LIST_50">[1]REESTR_MO!#REF!</definedName>
    <definedName name="MO_LIST_51">[1]REESTR_MO!#REF!</definedName>
    <definedName name="MO_LIST_52">[1]REESTR_MO!#REF!</definedName>
    <definedName name="MO_LIST_53">[1]REESTR_MO!#REF!</definedName>
    <definedName name="MO_LIST_54">[1]REESTR_MO!#REF!</definedName>
    <definedName name="MO_LIST_55">[1]REESTR_MO!#REF!</definedName>
    <definedName name="MO_LIST_56">[1]REESTR_MO!#REF!</definedName>
    <definedName name="MO_LIST_57">[1]REESTR_MO!#REF!</definedName>
    <definedName name="MO_LIST_58">[1]REESTR_MO!#REF!</definedName>
    <definedName name="MO_LIST_59">[1]REESTR_MO!#REF!</definedName>
    <definedName name="MO_LIST_60">[1]REESTR_MO!#REF!</definedName>
    <definedName name="MO_LIST_61">[1]REESTR_MO!#REF!</definedName>
    <definedName name="MO_LIST_62">[1]REESTR_MO!#REF!</definedName>
    <definedName name="MO_LIST_63">[1]REESTR_MO!#REF!</definedName>
    <definedName name="MO_LIST_64">[1]REESTR_MO!#REF!</definedName>
    <definedName name="MO_LIST_65">[1]REESTR_MO!#REF!</definedName>
    <definedName name="MO_LIST_66">[1]REESTR_MO!#REF!</definedName>
    <definedName name="MO_LIST_67">[1]REESTR_MO!#REF!</definedName>
    <definedName name="MO_LIST_68">[1]REESTR_MO!#REF!</definedName>
    <definedName name="MO_LIST_69">[1]REESTR_MO!#REF!</definedName>
    <definedName name="MO_LIST_70">[1]REESTR_MO!#REF!</definedName>
    <definedName name="MO_LIST_8">[1]REESTR_MO!$B$44:$B$50</definedName>
    <definedName name="MONTH_LIST">[1]TECHSHEET!$E$17:$E$28</definedName>
    <definedName name="napr_list">[2]TEHSHEET!$U$2:$U$14</definedName>
    <definedName name="napr_tr_list">[2]TEHSHEET!$V$2:$V$3</definedName>
    <definedName name="NTKU1X_AUTHORISATION_RANGE">#REF!</definedName>
    <definedName name="object_type_list">[2]TEHSHEET!$AV$2:$AV$8</definedName>
    <definedName name="ORG">[1]Титульный!$E$9</definedName>
    <definedName name="ORG_DOP">[1]Титульный!$E$32</definedName>
    <definedName name="P_L1">'[1]Регионы аналоги'!$F$16</definedName>
    <definedName name="P_L10">'[1]Регионы аналоги'!$K$26</definedName>
    <definedName name="P_L2">'[1]Регионы аналоги'!$G$16</definedName>
    <definedName name="P_L3">'[1]Регионы аналоги'!$H$16</definedName>
    <definedName name="P_L4">'[1]Регионы аналоги'!$I$16</definedName>
    <definedName name="P_L5">'[1]Регионы аналоги'!$F$26</definedName>
    <definedName name="P_L6">'[1]Регионы аналоги'!$G$26</definedName>
    <definedName name="P_L7">'[1]Регионы аналоги'!$H$26</definedName>
    <definedName name="P_L8">'[1]Регионы аналоги'!$I$26</definedName>
    <definedName name="P_L9">'[1]Регионы аналоги'!$J$26</definedName>
    <definedName name="P12_T28_Protection">P1_T28_Protection,P2_T28_Protection,P3_T28_Protection,P4_T28_Protection,P5_T28_Protection,P6_T28_Protection,P7_T28_Protection,P8_T28_Protection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19_T1_Protect">P5_T1_Protect,P6_T1_Protect,P7_T1_Protect,P8_T1_Protect,P9_T1_Protect,P10_T1_Protect,P11_T1_Protect,P12_T1_Protect,P13_T1_Protect,P14_T1_Protect</definedName>
    <definedName name="P19_T2_Protect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ERIOD_LENGTH">[1]Титульный!$E$21</definedName>
    <definedName name="PLAN_MORE_SOCIALLY_NORM">'[3]План выручки Население'!#REF!</definedName>
    <definedName name="PLAN_TRANSFER">'[3]План выручки Население'!#REF!</definedName>
    <definedName name="PLAN_TRANSFER_2">'[3]План выручки Население'!#REF!</definedName>
    <definedName name="POSSIBLE_PERIOD_LENGTH">[1]TECHSHEET!$K$3:$K$6</definedName>
    <definedName name="POSSIBLE_PERIODS_5">[1]TECHSHEET!$K$23:$K$27</definedName>
    <definedName name="PRD">[3]Титульный!$E$8</definedName>
    <definedName name="privod_material_list">[2]TEHSHEET!$AL$2:$AL$3</definedName>
    <definedName name="privod_type_list">[2]TEHSHEET!$AK$2:$AK$3</definedName>
    <definedName name="prokalad_list">[2]TEHSHEET!$X$2:$X$3</definedName>
    <definedName name="PROT_2">P2_PROT_2,P3_PROT_2</definedName>
    <definedName name="PROT_22">P3_PROT_22,P4_PROT_22,P5_PROT_22</definedName>
    <definedName name="q_list">[2]TEHSHEET!$P$2:$P$5</definedName>
    <definedName name="region_name">[1]Титульный!$E$5</definedName>
    <definedName name="REGULATION_METHODS">[1]Титульный!$E$17</definedName>
    <definedName name="rekl_type_list">[2]TEHSHEET!$AD$2:$AD$4</definedName>
    <definedName name="REPORT_OWNER">[1]Титульный!$E$7</definedName>
    <definedName name="SAPBEXhrIndnt" hidden="1">"Wide"</definedName>
    <definedName name="SAPBEXrevision" hidden="1">1</definedName>
    <definedName name="SAPBEXsysID" hidden="1">"BW2"</definedName>
    <definedName name="SAPBEXwbID" hidden="1">"479GSPMTNK9HM4ZSIVE5K2SH6"</definedName>
    <definedName name="SAPsysID" hidden="1">"708C5W7SBKP804JT78WJ0JNKI"</definedName>
    <definedName name="SAPwbID" hidden="1">"ARS"</definedName>
    <definedName name="SCOPE_16_PRT">P1_SCOPE_16_PRT,P2_SCOPE_16_PRT</definedName>
    <definedName name="Scope_17_PRT">P1_SCOPE_16_PRT,P2_SCOPE_16_PRT</definedName>
    <definedName name="SCOPE_FULL_LOAD">P16_SCOPE_FULL_LOAD,P17_SCOPE_FULL_LOAD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PER_PRT">P5_SCOPE_PER_PRT,P6_SCOPE_PER_PRT,P7_SCOPE_PER_PRT,P8_SCOPE_PER_PRT</definedName>
    <definedName name="SCOPE_PROT1">P3_SCOPE_PROT1,P4_SCOPE_PROT1,P5_SCOPE_PROT1,P6_SCOPE_PROT1</definedName>
    <definedName name="SCOPE_PROT2">P1_SCOPE_PROT2,P2_SCOPE_PROT2,P3_SCOPE_PROT2,P4_SCOPE_PROT2,P5_SCOPE_PROT2</definedName>
    <definedName name="SCOPE_PROT5">P1_SCOPE_PROT5,P2_SCOPE_PROT5</definedName>
    <definedName name="SCOPE_SV_PRT">P1_SCOPE_SV_PRT,P2_SCOPE_SV_PRT,P3_SCOPE_SV_PRT</definedName>
    <definedName name="score_per_prt2">P5_SCOPE_PER_PRT,P6_SCOPE_PER_PRT,P7_SCOPE_PER_PRT,P8_SCOPE_PER_PRT</definedName>
    <definedName name="sechenie_list">[2]TEHSHEET!$W$2:$W$14</definedName>
    <definedName name="sel_s">"sel_s_1,sel_s_2"</definedName>
    <definedName name="sencount" hidden="1">1</definedName>
    <definedName name="SETTINGS_CALC_METHOD">[1]TECHSHEET!$K$38:$K$41</definedName>
    <definedName name="SOC_NORM">[3]Титульный!$E$23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sposob_procl_list">[2]TEHSHEET!$AN$2:$AN$6</definedName>
    <definedName name="station_list">[2]TEHSHEET!$AE$2:$AE$5</definedName>
    <definedName name="STATUS_CONTRACT">[1]TECHSHEET!$P$3:$P$5</definedName>
    <definedName name="STATUS_CONTRACT_REESTR">[1]TECHSHEET!$Q$3:$Q$5</definedName>
    <definedName name="StatusDate" hidden="1">"31.03.2020"</definedName>
    <definedName name="STR_MESSAGE_VALUE">"NO"</definedName>
    <definedName name="T0_Protect">P2_T0_Protect,P3_T0_Protect</definedName>
    <definedName name="T17_Protection">P2_T17_Protection,P3_T17_Protection,P4_T17_Protection,P5_T17_Protection,P6_T17_Protection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21_Protection">P2_T21_Protection,P3_T21_Protection</definedName>
    <definedName name="T25_protection">P1_T25_protection,P2_T25_protection</definedName>
    <definedName name="T28_Protection">P9_T28_Protection,P10_T28_Protection,P11_T28_Protection,P12_T28_Protection</definedName>
    <definedName name="T6_Protect">P1_T6_Protect,P2_T6_Protect</definedName>
    <definedName name="TARIFF_MORE_SOCIALLY_NORM">[3]Тарифы!#REF!</definedName>
    <definedName name="TARIFF_SOCIALLY_NORM">[3]Тарифы!#REF!</definedName>
    <definedName name="TOTAL">P1_TOTAL,P2_TOTAL,P3_TOTAL,P4_TOTAL,P5_TOTAL</definedName>
    <definedName name="tr_power_list">[2]TEHSHEET!$AF$2:$AF$15</definedName>
    <definedName name="tr_type_list">[2]TEHSHEET!$AG$2:$AG$4</definedName>
    <definedName name="tr_vikl_list">[2]TEHSHEET!$AH$2:$AH$4</definedName>
    <definedName name="TRANSFER">[3]Титульный!$E$25</definedName>
    <definedName name="TYPE_DOC_RENT">[1]TECHSHEET!$O$3:$O$4</definedName>
    <definedName name="TYPE_OBJECT">[1]TECHSHEET!$N$29:$N$33</definedName>
    <definedName name="VD_LIST">[1]TECHSHEET!$N$40:$N$41</definedName>
    <definedName name="version">[1]Инструкция!$B$3</definedName>
    <definedName name="vid_krun_list">[2]TEHSHEET!$AB$2:$AB$4</definedName>
    <definedName name="vid_vikl_list">[2]TEHSHEET!$AC$2:$AC$3</definedName>
    <definedName name="VOLUMES_MORE_SOCIALLY_NORM">[3]Объемы!#REF!</definedName>
    <definedName name="VOLUMES_SOCIALLY_NORM_PRELOADER_2">[3]Объемы!#REF!</definedName>
    <definedName name="VOLUMES_SOCIALLY_NORM_PRELOADER_3">[3]Объемы!#REF!</definedName>
    <definedName name="VOLUMES_SOCIALLY_NORM_PRELOADER_4">[3]Объемы!#REF!</definedName>
    <definedName name="VOLUMES_TRANSFER">[3]Объемы!#REF!</definedName>
    <definedName name="VOLUMES_TRANSFER_2">[3]Объемы!#REF!</definedName>
    <definedName name="vvod_list">[2]TEHSHEET!$AJ$2:$AJ$3</definedName>
    <definedName name="YEAR">[1]TECHSHEET!$L$3:$L$23</definedName>
    <definedName name="year_first_list">[2]TEHSHEET!$H$2:$H$4</definedName>
    <definedName name="year_list">[2]TEHSHEET!$F$2:$F$12</definedName>
    <definedName name="year_vvod_list">[2]TEHSHEET!$I$2:$I$7</definedName>
    <definedName name="YES_NO">[1]TECHSHEET!$E$13:$E$14</definedName>
    <definedName name="выавыа">P13_T16?item_ext?ЧЕЛ,P14_T16?item_ext?ЧЕЛ,P15_T16?item_ext?ЧЕЛ,P16_T16?item_ext?ЧЕЛ,P17_T16?item_ext?ЧЕЛ,P18_T16?item_ext?ЧЕЛ,P19_T16?item_ext?ЧЕЛ</definedName>
    <definedName name="График">"Диагр. 4"</definedName>
    <definedName name="_xlnm.Print_Titles">'[5]ИТОГИ  по Н,Р,Э,Q'!$A$2:$IV$4</definedName>
    <definedName name="й">P1_SCOPE_16_PRT,P2_SCOPE_16_PRT</definedName>
    <definedName name="Курс_USD">28.47</definedName>
    <definedName name="мрпоп">P1_SCOPE_16_PRT,P2_SCOPE_16_PRT</definedName>
    <definedName name="н">P1_T2.1?Protection</definedName>
    <definedName name="_xlnm.Print_Area">#REF!</definedName>
    <definedName name="р">P5_SCOPE_PER_PRT,P6_SCOPE_PER_PRT,P7_SCOPE_PER_PRT,P8_SCOPE_PER_PRT</definedName>
    <definedName name="роол" hidden="1">"CPBD6WTRUEFAZMP2FHSLP2KUP"</definedName>
    <definedName name="ррр">{"'Лист1'!$A$1:$W$63"}</definedName>
    <definedName name="Ставка_ЕСН">0.26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N81" i="1" s="1"/>
  <c r="J81" i="1"/>
  <c r="N80" i="1"/>
  <c r="M80" i="1"/>
  <c r="J80" i="1"/>
  <c r="M79" i="1"/>
  <c r="N79" i="1" s="1"/>
  <c r="I65" i="1"/>
  <c r="K64" i="1"/>
  <c r="J64" i="1"/>
  <c r="I64" i="1"/>
  <c r="K62" i="1"/>
  <c r="J62" i="1"/>
  <c r="I62" i="1"/>
  <c r="K61" i="1"/>
  <c r="J61" i="1"/>
  <c r="I61" i="1"/>
  <c r="K58" i="1"/>
  <c r="J58" i="1"/>
  <c r="I58" i="1"/>
  <c r="K56" i="1"/>
  <c r="J56" i="1"/>
  <c r="I56" i="1"/>
  <c r="K55" i="1"/>
  <c r="J55" i="1"/>
  <c r="I55" i="1"/>
  <c r="K54" i="1"/>
  <c r="J54" i="1"/>
  <c r="I54" i="1"/>
  <c r="K52" i="1"/>
  <c r="K57" i="1" s="1"/>
  <c r="J52" i="1"/>
  <c r="J57" i="1" s="1"/>
  <c r="I52" i="1"/>
  <c r="I57" i="1" s="1"/>
  <c r="K51" i="1"/>
  <c r="I51" i="1"/>
  <c r="K49" i="1"/>
  <c r="J49" i="1"/>
  <c r="I49" i="1"/>
  <c r="K47" i="1"/>
  <c r="J47" i="1"/>
  <c r="I47" i="1"/>
  <c r="K46" i="1"/>
  <c r="J46" i="1"/>
  <c r="I46" i="1"/>
  <c r="I42" i="1"/>
  <c r="I41" i="1"/>
  <c r="I40" i="1"/>
  <c r="K39" i="1"/>
  <c r="I39" i="1"/>
  <c r="H29" i="1"/>
  <c r="H28" i="1"/>
  <c r="H27" i="1"/>
  <c r="H26" i="1"/>
  <c r="H25" i="1"/>
  <c r="H24" i="1"/>
  <c r="H23" i="1"/>
  <c r="H22" i="1"/>
  <c r="H20" i="1"/>
  <c r="F13" i="1"/>
  <c r="F10" i="1"/>
  <c r="J51" i="1" l="1"/>
</calcChain>
</file>

<file path=xl/sharedStrings.xml><?xml version="1.0" encoding="utf-8"?>
<sst xmlns="http://schemas.openxmlformats.org/spreadsheetml/2006/main" count="135" uniqueCount="109">
  <si>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</si>
  <si>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</si>
  <si>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</si>
  <si>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</si>
  <si>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</si>
  <si>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</si>
  <si>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</si>
  <si>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</si>
  <si>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</si>
  <si>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</si>
  <si>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</si>
  <si>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</si>
  <si>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</si>
  <si>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</si>
  <si>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</si>
  <si>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</si>
  <si>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</si>
  <si>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</si>
  <si>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</si>
  <si>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</si>
  <si>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</si>
  <si>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</si>
  <si>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</si>
  <si>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</si>
  <si>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</si>
  <si>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</si>
  <si>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</si>
  <si>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</si>
  <si>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</si>
  <si>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</si>
  <si>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</si>
  <si>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</si>
  <si>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</si>
  <si>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</si>
  <si>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</si>
  <si>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</si>
  <si>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</si>
  <si>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</si>
  <si>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</si>
  <si>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</si>
  <si>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</si>
  <si>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</si>
  <si>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</si>
  <si>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</si>
  <si>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</si>
  <si>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</si>
  <si>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</si>
  <si>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</si>
  <si>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</si>
  <si>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</si>
  <si>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</si>
  <si>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</si>
  <si>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 xml:space="preserve"> Приказ № 18 от 15 января 2019 года.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</si>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</sst>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49" fontId="0" fillId="0" borderId="0" applyBorder="0">
      <alignment vertical="top"/>
    </xf>
    <xf numFmtId="0" fontId="1" fillId="0" borderId="0"/>
    <xf numFmtId="0" fontId="3" fillId="0" borderId="0"/>
    <xf numFmtId="0" fontId="3" fillId="0" borderId="0"/>
    <xf numFmtId="4" fontId="4" fillId="3" borderId="0" applyBorder="0">
      <alignment horizontal="right"/>
    </xf>
    <xf numFmtId="9" fontId="3" fillId="0" borderId="0" applyFont="0" applyFill="0" applyBorder="0" applyAlignment="0" applyProtection="0"/>
  </cellStyleXfs>
  <cellXfs count="60">
    <xf numFmtId="49" fontId="0" fillId="0" borderId="0" xfId="0">
      <alignment vertical="top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indent="1"/>
    </xf>
    <xf numFmtId="4" fontId="4" fillId="0" borderId="3" xfId="2" applyNumberFormat="1" applyFont="1" applyBorder="1" applyAlignment="1">
      <alignment horizontal="left" vertical="center" indent="1"/>
    </xf>
    <xf numFmtId="0" fontId="4" fillId="2" borderId="3" xfId="3" applyFont="1" applyFill="1" applyBorder="1" applyAlignment="1" applyProtection="1">
      <alignment horizontal="left" vertical="center" indent="1"/>
      <protection locked="0"/>
    </xf>
    <xf numFmtId="0" fontId="4" fillId="3" borderId="3" xfId="3" applyFont="1" applyFill="1" applyBorder="1" applyAlignment="1" applyProtection="1">
      <alignment horizontal="left" vertical="center" indent="1"/>
      <protection locked="0"/>
    </xf>
    <xf numFmtId="0" fontId="4" fillId="3" borderId="3" xfId="3" applyFont="1" applyFill="1" applyBorder="1" applyAlignment="1">
      <alignment horizontal="left" vertical="center" indent="1"/>
    </xf>
    <xf numFmtId="0" fontId="4" fillId="2" borderId="4" xfId="2" applyFont="1" applyFill="1" applyBorder="1" applyAlignment="1" applyProtection="1">
      <alignment horizontal="left" vertical="center" wrapText="1" indent="1"/>
      <protection locked="0"/>
    </xf>
    <xf numFmtId="0" fontId="4" fillId="3" borderId="2" xfId="2" applyFont="1" applyFill="1" applyBorder="1" applyAlignment="1" applyProtection="1">
      <alignment horizontal="left" vertical="center" wrapText="1" indent="1"/>
      <protection locked="0"/>
    </xf>
    <xf numFmtId="0" fontId="4" fillId="3" borderId="5" xfId="2" applyFont="1" applyFill="1" applyBorder="1" applyAlignment="1" applyProtection="1">
      <alignment horizontal="left" vertical="center" wrapText="1" indent="1"/>
      <protection locked="0"/>
    </xf>
    <xf numFmtId="0" fontId="4" fillId="3" borderId="3" xfId="2" applyFont="1" applyFill="1" applyBorder="1" applyAlignment="1">
      <alignment horizontal="left" vertical="center" indent="1"/>
    </xf>
    <xf numFmtId="0" fontId="4" fillId="2" borderId="3" xfId="2" applyFont="1" applyFill="1" applyBorder="1" applyAlignment="1" applyProtection="1">
      <alignment horizontal="left" vertical="center" indent="1"/>
      <protection locked="0"/>
    </xf>
    <xf numFmtId="0" fontId="4" fillId="3" borderId="3" xfId="2" applyFont="1" applyFill="1" applyBorder="1" applyAlignment="1" applyProtection="1">
      <alignment horizontal="left" vertical="center" indent="1"/>
      <protection locked="0"/>
    </xf>
    <xf numFmtId="4" fontId="4" fillId="3" borderId="3" xfId="2" applyNumberFormat="1" applyFont="1" applyFill="1" applyBorder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0" fillId="4" borderId="6" xfId="3" applyFont="1" applyFill="1" applyBorder="1" applyAlignment="1">
      <alignment horizontal="left" vertical="center" wrapText="1"/>
    </xf>
    <xf numFmtId="0" fontId="4" fillId="4" borderId="6" xfId="3" applyFont="1" applyFill="1" applyBorder="1" applyAlignment="1">
      <alignment horizontal="left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vertical="center" wrapText="1"/>
    </xf>
    <xf numFmtId="0" fontId="4" fillId="4" borderId="5" xfId="3" applyFont="1" applyFill="1" applyBorder="1" applyAlignment="1">
      <alignment vertical="center" wrapText="1"/>
    </xf>
    <xf numFmtId="49" fontId="0" fillId="0" borderId="7" xfId="3" applyNumberFormat="1" applyFont="1" applyBorder="1" applyAlignment="1">
      <alignment horizontal="center" vertical="center" wrapText="1"/>
    </xf>
    <xf numFmtId="0" fontId="4" fillId="0" borderId="7" xfId="3" applyFont="1" applyBorder="1" applyAlignment="1">
      <alignment horizontal="left" vertical="center" wrapText="1" indent="1"/>
    </xf>
    <xf numFmtId="0" fontId="0" fillId="0" borderId="7" xfId="3" applyFont="1" applyBorder="1" applyAlignment="1">
      <alignment horizontal="center" vertical="center" wrapText="1"/>
    </xf>
    <xf numFmtId="4" fontId="4" fillId="3" borderId="7" xfId="4" applyBorder="1" applyAlignment="1">
      <alignment horizontal="right" vertical="center"/>
    </xf>
    <xf numFmtId="4" fontId="4" fillId="2" borderId="7" xfId="3" applyNumberFormat="1" applyFont="1" applyFill="1" applyBorder="1" applyAlignment="1" applyProtection="1">
      <alignment horizontal="right" vertical="center"/>
      <protection locked="0"/>
    </xf>
    <xf numFmtId="49" fontId="0" fillId="0" borderId="3" xfId="3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left" vertical="center" wrapText="1" indent="1"/>
    </xf>
    <xf numFmtId="4" fontId="4" fillId="3" borderId="3" xfId="4" applyBorder="1" applyAlignment="1">
      <alignment horizontal="right" vertical="center"/>
    </xf>
    <xf numFmtId="0" fontId="4" fillId="4" borderId="2" xfId="3" applyFont="1" applyFill="1" applyBorder="1" applyAlignment="1">
      <alignment horizontal="center" vertical="center" wrapText="1"/>
    </xf>
    <xf numFmtId="10" fontId="0" fillId="2" borderId="3" xfId="5" applyNumberFormat="1" applyFont="1" applyFill="1" applyBorder="1" applyAlignment="1" applyProtection="1">
      <alignment horizontal="right" vertical="center"/>
      <protection locked="0"/>
    </xf>
    <xf numFmtId="49" fontId="0" fillId="0" borderId="3" xfId="0" applyBorder="1" applyAlignment="1">
      <alignment horizontal="left" vertical="top" wrapText="1" indent="1"/>
    </xf>
    <xf numFmtId="4" fontId="4" fillId="2" borderId="3" xfId="4" applyFill="1" applyBorder="1" applyAlignment="1" applyProtection="1">
      <alignment horizontal="right" vertical="center"/>
      <protection locked="0"/>
    </xf>
    <xf numFmtId="4" fontId="0" fillId="2" borderId="3" xfId="3" applyNumberFormat="1" applyFont="1" applyFill="1" applyBorder="1" applyAlignment="1" applyProtection="1">
      <alignment horizontal="right" vertical="center"/>
      <protection locked="0"/>
    </xf>
    <xf numFmtId="4" fontId="4" fillId="2" borderId="3" xfId="3" applyNumberFormat="1" applyFont="1" applyFill="1" applyBorder="1" applyAlignment="1" applyProtection="1">
      <alignment horizontal="right" vertical="center"/>
      <protection locked="0"/>
    </xf>
    <xf numFmtId="49" fontId="0" fillId="0" borderId="3" xfId="0" applyBorder="1" applyAlignment="1">
      <alignment horizontal="left" vertical="center" wrapText="1" indent="1"/>
    </xf>
    <xf numFmtId="49" fontId="0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3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4" fillId="0" borderId="3" xfId="3" applyFont="1" applyBorder="1" applyAlignment="1">
      <alignment horizontal="left" vertical="center" wrapText="1" indent="2"/>
    </xf>
    <xf numFmtId="49" fontId="4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3" applyFont="1" applyFill="1" applyBorder="1" applyAlignment="1">
      <alignment horizontal="left" vertical="center" wrapText="1" inden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0" fillId="4" borderId="4" xfId="3" applyFont="1" applyFill="1" applyBorder="1" applyAlignment="1">
      <alignment horizontal="left" vertical="center" wrapText="1"/>
    </xf>
    <xf numFmtId="0" fontId="4" fillId="4" borderId="2" xfId="3" applyFont="1" applyFill="1" applyBorder="1" applyAlignment="1">
      <alignment horizontal="left" vertical="center" wrapText="1"/>
    </xf>
    <xf numFmtId="0" fontId="0" fillId="4" borderId="2" xfId="3" applyFont="1" applyFill="1" applyBorder="1" applyAlignment="1">
      <alignment vertical="center" wrapText="1"/>
    </xf>
    <xf numFmtId="0" fontId="0" fillId="0" borderId="3" xfId="3" applyFont="1" applyBorder="1" applyAlignment="1">
      <alignment horizontal="center" vertical="center" wrapText="1"/>
    </xf>
    <xf numFmtId="49" fontId="0" fillId="0" borderId="6" xfId="3" applyNumberFormat="1" applyFont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center" wrapText="1" indent="1"/>
    </xf>
    <xf numFmtId="0" fontId="0" fillId="0" borderId="6" xfId="3" applyFont="1" applyBorder="1" applyAlignment="1">
      <alignment horizontal="center" vertical="center" wrapText="1"/>
    </xf>
    <xf numFmtId="0" fontId="0" fillId="4" borderId="5" xfId="3" applyFont="1" applyFill="1" applyBorder="1" applyAlignment="1">
      <alignment horizontal="center" vertical="center" wrapText="1"/>
    </xf>
    <xf numFmtId="4" fontId="2" fillId="0" borderId="0" xfId="1" applyNumberFormat="1" applyFont="1"/>
    <xf numFmtId="0" fontId="2" fillId="0" borderId="0" xfId="1" applyFont="1" applyAlignment="1">
      <alignment horizontal="left" vertical="center"/>
    </xf>
  </cellXfs>
  <cellStyles count="6">
    <cellStyle name="Обычный" xfId="0" builtinId="0"/>
    <cellStyle name="Обычный 10 7" xfId="2" xr:uid="{05D0E84A-0C95-4F9B-B7B5-6A35E9033A89}"/>
    <cellStyle name="Обычный 2_НВВ - сети долгосрочный (15.07) - передано на оформление 2 2" xfId="3" xr:uid="{A760B10E-99FD-4BD2-9237-93990DD1D963}"/>
    <cellStyle name="Обычный 3 5" xfId="1" xr:uid="{28DEC29D-25B9-4444-B0EF-96357EE9F22F}"/>
    <cellStyle name="Процентный 10" xfId="5" xr:uid="{AC578AC6-5793-4B74-9A9D-F6FAFD8C0102}"/>
    <cellStyle name="Формула_GRES.2007.5" xfId="4" xr:uid="{31179C7C-8758-472E-B9D8-970BB06A4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.CALC.NVV.TSO(v1.3.1).BKP.(v1.3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ics/work/&#1052;&#1086;&#1089;&#1082;&#1074;&#1072;/CONNECT.EE.1135.TECH/CONNECT.EE.1135.TECH/CONNECT.EE.1135.TECH(v1.0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er/Downloads/Microsoft.SkypeApp_kzf8qxf38zg5c!App/All/EE.CALC.GP.9.82.2021(c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rha\Files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EKSA~1\AppData\Local\Temp\7zOE9B4.tmp\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SheetLog"/>
      <sheetName val="modPass"/>
      <sheetName val="Титульный"/>
      <sheetName val="modCheckCyan"/>
      <sheetName val="modDOC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3_Форма раскрытия информации"/>
      <sheetName val="4_Полезный отпуск"/>
      <sheetName val="5_ЛЭП у.е"/>
      <sheetName val="6 _ПС у.е"/>
      <sheetName val="7_Свод УЕ 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8_Расчет НВВ "/>
      <sheetName val="9 Тариф"/>
      <sheetName val="9_Расчет тарифов"/>
      <sheetName val="9 Тариф снизу"/>
      <sheetName val="ЭЗ"/>
      <sheetName val="11_Корректировка НВВ"/>
      <sheetName val="12_Сырье и материалы"/>
      <sheetName val="modMaterials"/>
      <sheetName val="13_РПР Ремонт "/>
      <sheetName val="modRPR_Repair"/>
      <sheetName val="14_Ремонты ЭСХ"/>
      <sheetName val="modESX_Repair"/>
      <sheetName val="15_Информация по ТО"/>
      <sheetName val="modInformation_TO"/>
      <sheetName val="modStaff"/>
      <sheetName val="16_Персонал"/>
      <sheetName val="modPpr"/>
      <sheetName val="TECHSHEET"/>
      <sheetName val="17_ППР"/>
      <sheetName val="18_ФСК"/>
      <sheetName val="19_Аренда ЭСХ факт"/>
      <sheetName val="modRent_ESX_FACT"/>
      <sheetName val="modCONS_STRUCT_FACT"/>
      <sheetName val="20_Структура потребления факт"/>
      <sheetName val="modRent_ESX_PLAN"/>
      <sheetName val="modCONS_STRUCT_PLAN"/>
      <sheetName val="21_Аренда ЭСХ план"/>
      <sheetName val="22_Структура потребления план"/>
      <sheetName val="23_Лизинг ЭСХ факт"/>
      <sheetName val="modLEASING_ESX_FACT"/>
      <sheetName val="24_Лизинг ЭСХ план"/>
      <sheetName val="modLEASING_ESX_PLAN"/>
      <sheetName val="25_Аренда прочее им. факт"/>
      <sheetName val="modRENT_OTHER_FACT"/>
      <sheetName val="26_Аренда прочее им. план "/>
      <sheetName val="modRENT_OTHER_PLAN"/>
      <sheetName val="27_Лизинг прочее им. факт"/>
      <sheetName val="modLEASING_OTHER_FACT"/>
      <sheetName val="28_Лизинг прочее им. план"/>
      <sheetName val="modLEASING_OTHER_PLAN"/>
      <sheetName val="modRENT_FACT"/>
      <sheetName val="29_Аренда земли факт"/>
      <sheetName val="30_Аренда земли план"/>
      <sheetName val="modRENT_PLAN"/>
      <sheetName val="modNPR"/>
      <sheetName val="31_Прочие НПР "/>
      <sheetName val="modCalcAmortFact"/>
      <sheetName val="32_Расчет амортизации факт"/>
      <sheetName val="32_Расчет амортизации факт макс"/>
      <sheetName val="modCalcAmortFactMax"/>
      <sheetName val="modCalcAmortPlan"/>
      <sheetName val="33_Расчет Амортизации план"/>
      <sheetName val="34_Амортизация свод "/>
      <sheetName val="35_Средняя стоимость ОС"/>
      <sheetName val="36_Прибыль"/>
      <sheetName val="37_Факт потери"/>
      <sheetName val="modLosses"/>
      <sheetName val="modProceedsFact"/>
      <sheetName val="38_товарная выручка факт "/>
      <sheetName val="39_ФСК факт"/>
      <sheetName val="40_ИПР факт "/>
      <sheetName val="41_Бездоговор"/>
      <sheetName val="42_финансовые показатели"/>
      <sheetName val="modProfit"/>
      <sheetName val="43_Депозиты"/>
      <sheetName val="modDeposits"/>
      <sheetName val="modCredit"/>
      <sheetName val="44_кредиты"/>
      <sheetName val="modInstruction"/>
      <sheetName val="modSheetTitle"/>
      <sheetName val="modUncontrolledExpenses"/>
      <sheetName val="modDocs"/>
      <sheetName val="tech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</sheetNames>
    <sheetDataSet>
      <sheetData sheetId="0">
        <row r="3">
          <cell r="B3" t="str">
            <v>Версия 1.3.1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Ульяновская область</v>
          </cell>
        </row>
        <row r="7">
          <cell r="E7" t="str">
            <v>Версия организации</v>
          </cell>
        </row>
        <row r="9">
          <cell r="E9" t="str">
            <v>ООО "Инза Сервис"</v>
          </cell>
        </row>
        <row r="13">
          <cell r="E13" t="str">
            <v>7306006330</v>
          </cell>
        </row>
        <row r="14">
          <cell r="E14" t="str">
            <v>730601001</v>
          </cell>
        </row>
        <row r="17">
          <cell r="E17" t="str">
            <v>Долгосрочная индексация</v>
          </cell>
        </row>
        <row r="19">
          <cell r="E19">
            <v>2020</v>
          </cell>
        </row>
        <row r="21">
          <cell r="E21" t="str">
            <v>5</v>
          </cell>
        </row>
        <row r="23">
          <cell r="E23">
            <v>2021</v>
          </cell>
        </row>
        <row r="32">
          <cell r="E32" t="str">
            <v>ПАО "МРСК Волги"-филиал "Ульяновские  распределительные сети"</v>
          </cell>
        </row>
        <row r="53">
          <cell r="E53" t="str">
            <v>433030 г.Инза ,ул.Транспортная ,7</v>
          </cell>
        </row>
        <row r="54">
          <cell r="E54" t="str">
            <v>432032 г.Ульяновск ул.Полбина 65А</v>
          </cell>
        </row>
        <row r="57">
          <cell r="E57" t="str">
            <v>Павлов Юрий Михайлович</v>
          </cell>
        </row>
        <row r="58">
          <cell r="E58" t="str">
            <v>8(8422)67-49-95</v>
          </cell>
        </row>
        <row r="68">
          <cell r="E68" t="str">
            <v>inzaservis73@yandex.ru</v>
          </cell>
        </row>
      </sheetData>
      <sheetData sheetId="10"/>
      <sheetData sheetId="11"/>
      <sheetData sheetId="12"/>
      <sheetData sheetId="13"/>
      <sheetData sheetId="14"/>
      <sheetData sheetId="15">
        <row r="16">
          <cell r="F16">
            <v>8552</v>
          </cell>
          <cell r="G16">
            <v>1.63</v>
          </cell>
          <cell r="H16">
            <v>9728</v>
          </cell>
          <cell r="I16">
            <v>1.58</v>
          </cell>
        </row>
        <row r="26">
          <cell r="F26">
            <v>-13.8</v>
          </cell>
          <cell r="G26">
            <v>1.04</v>
          </cell>
          <cell r="H26">
            <v>10</v>
          </cell>
          <cell r="I26">
            <v>1.04</v>
          </cell>
          <cell r="J26">
            <v>55</v>
          </cell>
          <cell r="K26">
            <v>1.01</v>
          </cell>
        </row>
      </sheetData>
      <sheetData sheetId="16"/>
      <sheetData sheetId="17"/>
      <sheetData sheetId="18"/>
      <sheetData sheetId="19"/>
      <sheetData sheetId="20"/>
      <sheetData sheetId="21">
        <row r="36">
          <cell r="L36">
            <v>2183.846</v>
          </cell>
        </row>
        <row r="38">
          <cell r="L38">
            <v>1989.8090000000002</v>
          </cell>
        </row>
        <row r="39">
          <cell r="L39">
            <v>2682.6144999999992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>
        <row r="27">
          <cell r="J27">
            <v>2183.846</v>
          </cell>
          <cell r="N27">
            <v>1989.8090000000002</v>
          </cell>
          <cell r="P27">
            <v>2682.6144999999992</v>
          </cell>
        </row>
        <row r="35">
          <cell r="J35">
            <v>20638.05</v>
          </cell>
          <cell r="N35">
            <v>6670.72</v>
          </cell>
          <cell r="P35">
            <v>8403.0775834393608</v>
          </cell>
        </row>
        <row r="38">
          <cell r="J38">
            <v>17738.3756832</v>
          </cell>
          <cell r="N38">
            <v>21179.64</v>
          </cell>
          <cell r="P38">
            <v>28353.43</v>
          </cell>
        </row>
        <row r="40">
          <cell r="J40">
            <v>0</v>
          </cell>
          <cell r="N40">
            <v>0</v>
          </cell>
          <cell r="P40">
            <v>0</v>
          </cell>
        </row>
        <row r="64">
          <cell r="J64">
            <v>42134.181683199997</v>
          </cell>
          <cell r="N64">
            <v>29183.920000000002</v>
          </cell>
          <cell r="P64">
            <v>34444.186983760956</v>
          </cell>
        </row>
        <row r="94">
          <cell r="J94">
            <v>61426.781430989118</v>
          </cell>
          <cell r="N94">
            <v>49789</v>
          </cell>
          <cell r="P94">
            <v>83473.178859057894</v>
          </cell>
        </row>
        <row r="95">
          <cell r="J95">
            <v>0</v>
          </cell>
          <cell r="N95">
            <v>5226.41</v>
          </cell>
          <cell r="P95">
            <v>13469.067555954322</v>
          </cell>
        </row>
        <row r="115">
          <cell r="J115">
            <v>69458.718649178729</v>
          </cell>
          <cell r="N115">
            <v>61962.234672000006</v>
          </cell>
          <cell r="P115">
            <v>102109.59924201221</v>
          </cell>
        </row>
      </sheetData>
      <sheetData sheetId="30">
        <row r="21">
          <cell r="I21">
            <v>3.681173822815889</v>
          </cell>
          <cell r="J21">
            <v>3.9660874079678456</v>
          </cell>
          <cell r="N21">
            <v>3.9699192689240039</v>
          </cell>
        </row>
        <row r="32">
          <cell r="I32">
            <v>10.298</v>
          </cell>
          <cell r="J32">
            <v>10.566899999999999</v>
          </cell>
          <cell r="N32">
            <v>5.9325999999999999</v>
          </cell>
        </row>
        <row r="33">
          <cell r="I33">
            <v>82.383899999999997</v>
          </cell>
          <cell r="J33">
            <v>84.5351</v>
          </cell>
          <cell r="N33">
            <v>47.413700000000006</v>
          </cell>
        </row>
        <row r="43">
          <cell r="N43">
            <v>1361716.7067701092</v>
          </cell>
        </row>
        <row r="46">
          <cell r="N46">
            <v>108.98438272060605</v>
          </cell>
        </row>
        <row r="47">
          <cell r="N47">
            <v>2153.5885037871371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0">
          <cell r="J20">
            <v>80</v>
          </cell>
          <cell r="L20">
            <v>70</v>
          </cell>
          <cell r="M20">
            <v>80</v>
          </cell>
        </row>
        <row r="44">
          <cell r="J44">
            <v>18477.47467</v>
          </cell>
        </row>
      </sheetData>
      <sheetData sheetId="45"/>
      <sheetData sheetId="46">
        <row r="3">
          <cell r="K3" t="str">
            <v>1</v>
          </cell>
          <cell r="L3">
            <v>2014</v>
          </cell>
          <cell r="O3" t="str">
            <v>Договор аренды</v>
          </cell>
          <cell r="P3" t="str">
            <v>новый</v>
          </cell>
          <cell r="Q3" t="str">
            <v>да</v>
          </cell>
        </row>
        <row r="4">
          <cell r="K4" t="str">
            <v>3</v>
          </cell>
          <cell r="L4">
            <v>2015</v>
          </cell>
          <cell r="O4" t="str">
            <v>Договор субаренды</v>
          </cell>
          <cell r="P4" t="str">
            <v>расторгнут</v>
          </cell>
          <cell r="Q4" t="str">
            <v>нет</v>
          </cell>
        </row>
        <row r="5">
          <cell r="K5" t="str">
            <v>4</v>
          </cell>
          <cell r="L5">
            <v>2016</v>
          </cell>
          <cell r="P5" t="str">
            <v>действующий</v>
          </cell>
          <cell r="Q5" t="str">
            <v>получен отказ в регистрации</v>
          </cell>
        </row>
        <row r="6">
          <cell r="K6" t="str">
            <v>5</v>
          </cell>
          <cell r="L6">
            <v>2017</v>
          </cell>
        </row>
        <row r="7">
          <cell r="L7">
            <v>2018</v>
          </cell>
        </row>
        <row r="8">
          <cell r="L8">
            <v>2019</v>
          </cell>
        </row>
        <row r="9">
          <cell r="L9">
            <v>2020</v>
          </cell>
        </row>
        <row r="10">
          <cell r="L10">
            <v>2021</v>
          </cell>
          <cell r="O10" t="str">
            <v>да</v>
          </cell>
        </row>
        <row r="11">
          <cell r="L11">
            <v>2022</v>
          </cell>
          <cell r="O11" t="str">
            <v>нет</v>
          </cell>
        </row>
        <row r="12">
          <cell r="L12">
            <v>2023</v>
          </cell>
        </row>
        <row r="13">
          <cell r="E13" t="str">
            <v>да</v>
          </cell>
          <cell r="L13">
            <v>2024</v>
          </cell>
        </row>
        <row r="14">
          <cell r="E14" t="str">
            <v>нет</v>
          </cell>
          <cell r="L14">
            <v>2025</v>
          </cell>
        </row>
        <row r="15">
          <cell r="L15">
            <v>2026</v>
          </cell>
        </row>
        <row r="16">
          <cell r="L16">
            <v>2027</v>
          </cell>
        </row>
        <row r="17">
          <cell r="E17" t="str">
            <v>Январь</v>
          </cell>
          <cell r="L17">
            <v>2028</v>
          </cell>
        </row>
        <row r="18">
          <cell r="E18" t="str">
            <v>Февраль</v>
          </cell>
          <cell r="L18">
            <v>2029</v>
          </cell>
        </row>
        <row r="19">
          <cell r="E19" t="str">
            <v>Март</v>
          </cell>
          <cell r="L19">
            <v>2030</v>
          </cell>
        </row>
        <row r="20">
          <cell r="E20" t="str">
            <v>Апрель</v>
          </cell>
          <cell r="L20">
            <v>2031</v>
          </cell>
        </row>
        <row r="21">
          <cell r="E21" t="str">
            <v>Май</v>
          </cell>
          <cell r="L21">
            <v>2032</v>
          </cell>
          <cell r="N21" t="str">
            <v>ВН</v>
          </cell>
        </row>
        <row r="22">
          <cell r="E22" t="str">
            <v>Июнь</v>
          </cell>
          <cell r="L22">
            <v>2033</v>
          </cell>
          <cell r="N22" t="str">
            <v>СН1</v>
          </cell>
        </row>
        <row r="23">
          <cell r="E23" t="str">
            <v>Июль</v>
          </cell>
          <cell r="K23">
            <v>2020</v>
          </cell>
          <cell r="L23">
            <v>2034</v>
          </cell>
          <cell r="N23" t="str">
            <v>СН2</v>
          </cell>
        </row>
        <row r="24">
          <cell r="E24" t="str">
            <v>Август</v>
          </cell>
          <cell r="K24">
            <v>2021</v>
          </cell>
          <cell r="N24" t="str">
            <v>НН</v>
          </cell>
        </row>
        <row r="25">
          <cell r="E25" t="str">
            <v>Сентябрь</v>
          </cell>
          <cell r="K25">
            <v>2022</v>
          </cell>
          <cell r="N25" t="str">
            <v>нет</v>
          </cell>
        </row>
        <row r="26">
          <cell r="E26" t="str">
            <v>Октябрь</v>
          </cell>
          <cell r="K26">
            <v>2023</v>
          </cell>
        </row>
        <row r="27">
          <cell r="E27" t="str">
            <v>Ноябрь</v>
          </cell>
          <cell r="K27">
            <v>2024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N30" t="str">
            <v>ВЛЭП</v>
          </cell>
        </row>
        <row r="31">
          <cell r="N31" t="str">
            <v>Подстанция</v>
          </cell>
        </row>
        <row r="32">
          <cell r="N32" t="str">
            <v>Прочее ЭСХ</v>
          </cell>
        </row>
        <row r="33">
          <cell r="N33" t="str">
            <v>Прочее не ЭСХ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8">
          <cell r="K38" t="str">
            <v>Долгосрочная индексация</v>
          </cell>
        </row>
        <row r="39">
          <cell r="K39" t="str">
            <v>Затраты+</v>
          </cell>
        </row>
        <row r="40">
          <cell r="K40" t="str">
            <v xml:space="preserve">Корректировка </v>
          </cell>
          <cell r="N40" t="str">
            <v>Передача ЭЭ</v>
          </cell>
        </row>
        <row r="41">
          <cell r="K41" t="str">
            <v>Сравнение аналогов</v>
          </cell>
          <cell r="N41" t="str">
            <v>Другое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31">
          <cell r="K31">
            <v>68358</v>
          </cell>
        </row>
        <row r="39">
          <cell r="K39">
            <v>538.6</v>
          </cell>
        </row>
        <row r="47">
          <cell r="K47">
            <v>2697.01</v>
          </cell>
        </row>
        <row r="49">
          <cell r="K49">
            <v>-105.87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4">
          <cell r="B44" t="str">
            <v>Анненковское</v>
          </cell>
        </row>
        <row r="45">
          <cell r="B45" t="str">
            <v>Выровское</v>
          </cell>
        </row>
        <row r="46">
          <cell r="B46" t="str">
            <v>Гимовское</v>
          </cell>
        </row>
        <row r="47">
          <cell r="B47" t="str">
            <v>Игнатовское городское поселение</v>
          </cell>
        </row>
        <row r="48">
          <cell r="B48" t="str">
            <v>Майнское городское поселение</v>
          </cell>
        </row>
        <row r="49">
          <cell r="B49" t="str">
            <v>Старомаклаушинское</v>
          </cell>
        </row>
        <row r="50">
          <cell r="B50" t="str">
            <v>Тагайское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Руководство по заполнению"/>
      <sheetName val="Титульный"/>
      <sheetName val="Документы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рекл_СП"/>
      <sheetName val="Прил 8_ТП"/>
      <sheetName val="Прил 9_РТП"/>
      <sheetName val="Прил 10 (ФАС №2)"/>
      <sheetName val="Прил 11 (ФАС №3)"/>
      <sheetName val="Свод по организации"/>
      <sheetName val="Комментарии"/>
      <sheetName val="Проверка"/>
      <sheetName val="modList01"/>
      <sheetName val="modProv"/>
      <sheetName val="TEHSHEET"/>
      <sheetName val="Списки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frmRegion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modList25"/>
      <sheetName val="modfrmDOCSPicker"/>
      <sheetName val="modDocsComsAPI"/>
      <sheetName val="CopyList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C2" t="str">
            <v>Да</v>
          </cell>
          <cell r="F2" t="str">
            <v>2020</v>
          </cell>
          <cell r="H2">
            <v>2017</v>
          </cell>
          <cell r="I2">
            <v>2016</v>
          </cell>
          <cell r="P2" t="str">
            <v>1</v>
          </cell>
          <cell r="R2" t="str">
            <v>город</v>
          </cell>
          <cell r="S2" t="str">
            <v>ВЛ</v>
          </cell>
          <cell r="T2" t="str">
            <v>III</v>
          </cell>
          <cell r="U2">
            <v>0.4</v>
          </cell>
          <cell r="V2" t="str">
            <v>10(6)/0,4</v>
          </cell>
          <cell r="W2">
            <v>16</v>
          </cell>
          <cell r="X2" t="str">
            <v>по существующим опорам</v>
          </cell>
          <cell r="Y2" t="str">
            <v>Алюминиевый</v>
          </cell>
          <cell r="Z2">
            <v>1</v>
          </cell>
          <cell r="AB2" t="str">
            <v>КРУН, КРН на разъединителях</v>
          </cell>
          <cell r="AC2" t="str">
            <v>Вакуумные</v>
          </cell>
          <cell r="AD2" t="str">
            <v>Реклоузер</v>
          </cell>
          <cell r="AE2" t="str">
            <v>БКТП</v>
          </cell>
          <cell r="AF2" t="str">
            <v>16</v>
          </cell>
          <cell r="AG2" t="str">
            <v>ТМГ</v>
          </cell>
          <cell r="AH2" t="str">
            <v>не оборудовано</v>
          </cell>
          <cell r="AI2" t="str">
            <v>льготная категория</v>
          </cell>
          <cell r="AJ2" t="str">
            <v>полный</v>
          </cell>
          <cell r="AK2" t="str">
            <v>изолированный</v>
          </cell>
          <cell r="AL2" t="str">
            <v>сталеалюминиевый</v>
          </cell>
          <cell r="AM2" t="str">
            <v>резиновая и пластмассовая изоляция</v>
          </cell>
          <cell r="AN2" t="str">
            <v>в траншеях</v>
          </cell>
          <cell r="AV2" t="str">
            <v>не определено</v>
          </cell>
        </row>
        <row r="3">
          <cell r="C3" t="str">
            <v>Нет</v>
          </cell>
          <cell r="F3" t="str">
            <v>2021</v>
          </cell>
          <cell r="H3">
            <v>2018</v>
          </cell>
          <cell r="I3">
            <v>2017</v>
          </cell>
          <cell r="P3" t="str">
            <v>2</v>
          </cell>
          <cell r="R3" t="str">
            <v>село</v>
          </cell>
          <cell r="S3" t="str">
            <v>КЛ</v>
          </cell>
          <cell r="T3" t="str">
            <v>II</v>
          </cell>
          <cell r="U3">
            <v>6</v>
          </cell>
          <cell r="V3" t="str">
            <v>20/0,4</v>
          </cell>
          <cell r="W3">
            <v>25</v>
          </cell>
          <cell r="X3" t="str">
            <v>с установкой опор</v>
          </cell>
          <cell r="Y3" t="str">
            <v>Медный</v>
          </cell>
          <cell r="Z3">
            <v>2</v>
          </cell>
          <cell r="AB3" t="str">
            <v>переключательный пункт</v>
          </cell>
          <cell r="AC3" t="str">
            <v>Элегазовые</v>
          </cell>
          <cell r="AD3" t="str">
            <v>СП</v>
          </cell>
          <cell r="AE3" t="str">
            <v>встроенная</v>
          </cell>
          <cell r="AF3" t="str">
            <v>25</v>
          </cell>
          <cell r="AG3" t="str">
            <v>ТСЛ</v>
          </cell>
          <cell r="AH3" t="str">
            <v>без функции АВР+АПВ</v>
          </cell>
          <cell r="AI3" t="str">
            <v>ставка за 1 кВт</v>
          </cell>
          <cell r="AJ3" t="str">
            <v>частичный</v>
          </cell>
          <cell r="AK3" t="str">
            <v>неизолированный</v>
          </cell>
          <cell r="AL3" t="str">
            <v>алюминиевый</v>
          </cell>
          <cell r="AM3" t="str">
            <v>бумажная изоляция</v>
          </cell>
          <cell r="AN3" t="str">
            <v>в блоках</v>
          </cell>
          <cell r="AV3" t="str">
            <v xml:space="preserve">однофазный прямого включения </v>
          </cell>
        </row>
        <row r="4">
          <cell r="F4" t="str">
            <v>2022</v>
          </cell>
          <cell r="H4">
            <v>2019</v>
          </cell>
          <cell r="I4">
            <v>2018</v>
          </cell>
          <cell r="P4" t="str">
            <v>3</v>
          </cell>
          <cell r="S4" t="str">
            <v>ГНБ</v>
          </cell>
          <cell r="T4" t="str">
            <v>I</v>
          </cell>
          <cell r="U4">
            <v>10</v>
          </cell>
          <cell r="W4" t="str">
            <v>35</v>
          </cell>
          <cell r="Z4" t="str">
            <v>3 и более</v>
          </cell>
          <cell r="AB4" t="str">
            <v>КРУН, КРН на выключателях</v>
          </cell>
          <cell r="AD4" t="str">
            <v>Средства КУ</v>
          </cell>
          <cell r="AE4" t="str">
            <v>КТП</v>
          </cell>
          <cell r="AF4" t="str">
            <v>40</v>
          </cell>
          <cell r="AG4" t="str">
            <v>СТП</v>
          </cell>
          <cell r="AH4" t="str">
            <v>с функцией АВР+АПВ</v>
          </cell>
          <cell r="AI4" t="str">
            <v>стандартизированная ставка</v>
          </cell>
          <cell r="AN4" t="str">
            <v>в каналах</v>
          </cell>
          <cell r="AV4" t="str">
            <v>однофазный полукосвенного включения</v>
          </cell>
        </row>
        <row r="5">
          <cell r="F5" t="str">
            <v>2023</v>
          </cell>
          <cell r="I5">
            <v>2019</v>
          </cell>
          <cell r="P5" t="str">
            <v>4</v>
          </cell>
          <cell r="S5" t="str">
            <v>ТП</v>
          </cell>
          <cell r="U5">
            <v>20</v>
          </cell>
          <cell r="W5">
            <v>50</v>
          </cell>
          <cell r="AE5" t="str">
            <v>МТП</v>
          </cell>
          <cell r="AF5" t="str">
            <v>63</v>
          </cell>
          <cell r="AI5" t="str">
            <v>инд. проект</v>
          </cell>
          <cell r="AN5" t="str">
            <v>в туннелях и коллекторах</v>
          </cell>
          <cell r="AV5" t="str">
            <v>однофазный косвенного включения</v>
          </cell>
        </row>
        <row r="6">
          <cell r="F6" t="str">
            <v>2024</v>
          </cell>
          <cell r="I6">
            <v>2020</v>
          </cell>
          <cell r="S6" t="str">
            <v>РП</v>
          </cell>
          <cell r="U6" t="str">
            <v>35</v>
          </cell>
          <cell r="W6">
            <v>70</v>
          </cell>
          <cell r="AF6">
            <v>100</v>
          </cell>
          <cell r="AN6" t="str">
            <v>в галереях и эстакадах</v>
          </cell>
          <cell r="AV6" t="str">
            <v xml:space="preserve">трехфазный прямого включения </v>
          </cell>
        </row>
        <row r="7">
          <cell r="F7" t="str">
            <v>2025</v>
          </cell>
          <cell r="I7">
            <v>2021</v>
          </cell>
          <cell r="S7" t="str">
            <v>КРУН</v>
          </cell>
          <cell r="U7" t="str">
            <v>110</v>
          </cell>
          <cell r="W7">
            <v>95</v>
          </cell>
          <cell r="AF7">
            <v>160</v>
          </cell>
          <cell r="AV7" t="str">
            <v>трехфазный полукосвенного включения</v>
          </cell>
        </row>
        <row r="8">
          <cell r="F8" t="str">
            <v>2026</v>
          </cell>
          <cell r="S8" t="str">
            <v>КРН</v>
          </cell>
          <cell r="U8" t="str">
            <v>150</v>
          </cell>
          <cell r="W8">
            <v>120</v>
          </cell>
          <cell r="AF8">
            <v>250</v>
          </cell>
          <cell r="AV8" t="str">
            <v>трехфазный косвенного включения</v>
          </cell>
        </row>
        <row r="9">
          <cell r="F9" t="str">
            <v>2027</v>
          </cell>
          <cell r="S9" t="str">
            <v>ПП</v>
          </cell>
          <cell r="U9" t="str">
            <v>220</v>
          </cell>
          <cell r="W9">
            <v>150</v>
          </cell>
          <cell r="AF9">
            <v>400</v>
          </cell>
        </row>
        <row r="10">
          <cell r="F10" t="str">
            <v>2028</v>
          </cell>
          <cell r="S10" t="str">
            <v>реклоузер</v>
          </cell>
          <cell r="U10" t="str">
            <v>330</v>
          </cell>
          <cell r="W10">
            <v>185</v>
          </cell>
          <cell r="AF10">
            <v>630</v>
          </cell>
        </row>
        <row r="11">
          <cell r="F11" t="str">
            <v>2029</v>
          </cell>
          <cell r="S11" t="str">
            <v>СП</v>
          </cell>
          <cell r="U11" t="str">
            <v>400</v>
          </cell>
          <cell r="W11">
            <v>240</v>
          </cell>
          <cell r="AF11">
            <v>1000</v>
          </cell>
        </row>
        <row r="12">
          <cell r="F12" t="str">
            <v>2030</v>
          </cell>
          <cell r="S12" t="str">
            <v>другое</v>
          </cell>
          <cell r="U12" t="str">
            <v>500</v>
          </cell>
          <cell r="W12">
            <v>400</v>
          </cell>
          <cell r="AF12">
            <v>1250</v>
          </cell>
        </row>
        <row r="13">
          <cell r="S13" t="str">
            <v>без строительства</v>
          </cell>
          <cell r="U13" t="str">
            <v>750</v>
          </cell>
          <cell r="W13">
            <v>500</v>
          </cell>
          <cell r="AF13">
            <v>1600</v>
          </cell>
        </row>
        <row r="14">
          <cell r="U14" t="str">
            <v>1150</v>
          </cell>
          <cell r="W14" t="str">
            <v>800 и более</v>
          </cell>
          <cell r="AF14">
            <v>2000</v>
          </cell>
        </row>
        <row r="15">
          <cell r="AF15">
            <v>2500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nstruction"/>
      <sheetName val="modCommandButton"/>
      <sheetName val="modRevenue"/>
      <sheetName val="modSheetTitle"/>
      <sheetName val="modVLDProvLIST_MO"/>
      <sheetName val="modServiceAPI"/>
      <sheetName val="Инструкция"/>
      <sheetName val="Лог обновления"/>
      <sheetName val="Титульный"/>
      <sheetName val="modCheckCyan"/>
      <sheetName val="Библиотека документов"/>
      <sheetName val="Точки поставки"/>
      <sheetName val="Эталоны"/>
      <sheetName val="PATTERN_COSTS"/>
      <sheetName val="Тарифы"/>
      <sheetName val="Объемы"/>
      <sheetName val="Цены"/>
      <sheetName val="Прочие исходные данные"/>
      <sheetName val="modUncontrolledExpenses"/>
      <sheetName val="Ключевая ставка ЦБ"/>
      <sheetName val="modKeyRate"/>
      <sheetName val="Неподк. расходы"/>
      <sheetName val="Выпадающие доходы"/>
      <sheetName val="План выручки Население"/>
      <sheetName val="Средневзвешенные цены"/>
      <sheetName val="План выручки Прочие и Сети"/>
      <sheetName val="Откл. стоимости для Населения"/>
      <sheetName val="modDocs"/>
      <sheetName val="Эталонная выручка"/>
      <sheetName val="СН 2021"/>
      <sheetName val="Комментарии"/>
      <sheetName val="modfrmReestr"/>
      <sheetName val="tech"/>
      <sheetName val="modReestr"/>
      <sheetName val="REESTR_MO"/>
      <sheetName val="REESTR_LOCATION"/>
      <sheetName val="REESTR_STREET"/>
      <sheetName val="REESTR_ORG"/>
      <sheetName val="modPass"/>
      <sheetName val="Проверка"/>
      <sheetName val="modfrmDocumentPicker"/>
      <sheetName val="modDocumentsAPI"/>
      <sheetName val="SELECTED_DOCS"/>
      <sheetName val="DOCS_DEPENDENCY"/>
      <sheetName val="TECHSHEET"/>
      <sheetName val="modGetGeoBase"/>
      <sheetName val="modVLDProvGeneralProc"/>
      <sheetName val="modVLDProv"/>
      <sheetName val="modfrmRegion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SheetLog"/>
      <sheetName val="modfrmDOCSPicker"/>
      <sheetName val="modDocsComsAPI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 xml:space="preserve">Версия </v>
          </cell>
        </row>
      </sheetData>
      <sheetData sheetId="7"/>
      <sheetData sheetId="8">
        <row r="8">
          <cell r="E8" t="str">
            <v>2021</v>
          </cell>
        </row>
        <row r="13">
          <cell r="K13" t="str">
            <v>01.03.2020</v>
          </cell>
        </row>
        <row r="25">
          <cell r="E25" t="str">
            <v>нет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8">
          <cell r="B28" t="str">
            <v>Амбарнское сельское поселение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99C0-D769-4700-B266-747FCCEF846D}">
  <sheetPr codeName="Лист38">
    <tabColor theme="0" tint="-0.14999847407452621"/>
  </sheetPr>
  <dimension ref="F1:N88"/>
  <sheetViews>
    <sheetView showGridLines="0" tabSelected="1" topLeftCell="A10" zoomScaleNormal="100" workbookViewId="0">
      <selection activeCell="J48" sqref="J48"/>
    </sheetView>
  </sheetViews>
  <sheetFormatPr defaultColWidth="9.140625" defaultRowHeight="11.25" x14ac:dyDescent="0.15"/>
  <cols>
    <col min="1" max="4" width="0.7109375" style="1" customWidth="1"/>
    <col min="5" max="5" width="0" style="1" hidden="1" customWidth="1"/>
    <col min="6" max="6" width="5.42578125" style="1" customWidth="1"/>
    <col min="7" max="7" width="46.7109375" style="1" customWidth="1"/>
    <col min="8" max="8" width="13.85546875" style="1" customWidth="1"/>
    <col min="9" max="11" width="19.7109375" style="1" customWidth="1"/>
    <col min="12" max="12" width="24.85546875" style="1" customWidth="1"/>
    <col min="13" max="13" width="18.5703125" style="1" customWidth="1"/>
    <col min="14" max="14" width="15.7109375" style="1" customWidth="1"/>
    <col min="15" max="107" width="9.140625" style="1"/>
    <col min="108" max="109" width="9.140625" style="1" customWidth="1"/>
    <col min="110" max="16384" width="9.140625" style="1"/>
  </cols>
  <sheetData>
    <row r="1" spans="6:10" ht="1.5" customHeight="1" x14ac:dyDescent="0.15"/>
    <row r="2" spans="6:10" ht="1.5" customHeight="1" x14ac:dyDescent="0.15"/>
    <row r="3" spans="6:10" ht="1.5" customHeight="1" x14ac:dyDescent="0.15"/>
    <row r="4" spans="6:10" ht="1.5" customHeight="1" x14ac:dyDescent="0.15"/>
    <row r="5" spans="6:10" ht="1.5" customHeight="1" x14ac:dyDescent="0.15"/>
    <row r="6" spans="6:10" ht="1.5" customHeight="1" x14ac:dyDescent="0.15"/>
    <row r="7" spans="6:10" ht="1.5" customHeight="1" x14ac:dyDescent="0.15"/>
    <row r="8" spans="6:10" x14ac:dyDescent="0.15">
      <c r="F8" s="2" t="s">
        <v>0</v>
      </c>
      <c r="G8" s="2"/>
      <c r="H8" s="2"/>
      <c r="I8" s="2"/>
      <c r="J8" s="2"/>
    </row>
    <row r="9" spans="6:10" x14ac:dyDescent="0.15">
      <c r="F9" s="2" t="s">
        <v>1</v>
      </c>
      <c r="G9" s="2"/>
      <c r="H9" s="2"/>
      <c r="I9" s="2"/>
      <c r="J9" s="2"/>
    </row>
    <row r="10" spans="6:10" x14ac:dyDescent="0.15">
      <c r="F10" s="2" t="str">
        <f>"                  (вид цены (тарифа) на "&amp; god&amp;" год"</f>
        <v xml:space="preserve">                  (вид цены (тарифа) на 2021 год</v>
      </c>
      <c r="G10" s="2"/>
      <c r="H10" s="2"/>
      <c r="I10" s="2"/>
      <c r="J10" s="2"/>
    </row>
    <row r="11" spans="6:10" x14ac:dyDescent="0.15">
      <c r="F11" s="2" t="s">
        <v>2</v>
      </c>
      <c r="G11" s="2"/>
      <c r="H11" s="2"/>
      <c r="I11" s="2"/>
      <c r="J11" s="2"/>
    </row>
    <row r="12" spans="6:10" x14ac:dyDescent="0.15">
      <c r="F12" s="3"/>
    </row>
    <row r="13" spans="6:10" x14ac:dyDescent="0.15">
      <c r="F13" s="4" t="str">
        <f>ORG</f>
        <v>ООО "Инза Сервис"</v>
      </c>
      <c r="G13" s="5"/>
      <c r="H13" s="5"/>
      <c r="I13" s="5"/>
      <c r="J13" s="5"/>
    </row>
    <row r="14" spans="6:10" x14ac:dyDescent="0.15">
      <c r="F14" s="2" t="s">
        <v>3</v>
      </c>
      <c r="G14" s="2"/>
      <c r="H14" s="2"/>
      <c r="I14" s="2"/>
      <c r="J14" s="2"/>
    </row>
    <row r="18" spans="6:11" ht="19.5" customHeight="1" x14ac:dyDescent="0.15">
      <c r="F18" s="6" t="s">
        <v>4</v>
      </c>
      <c r="G18" s="6"/>
      <c r="H18" s="6"/>
      <c r="I18" s="6"/>
      <c r="J18" s="6"/>
      <c r="K18" s="6"/>
    </row>
    <row r="19" spans="6:11" x14ac:dyDescent="0.15">
      <c r="F19" s="3"/>
    </row>
    <row r="20" spans="6:11" x14ac:dyDescent="0.15">
      <c r="F20" s="7" t="s">
        <v>5</v>
      </c>
      <c r="G20" s="7"/>
      <c r="H20" s="8" t="str">
        <f>ORG</f>
        <v>ООО "Инза Сервис"</v>
      </c>
      <c r="I20" s="9"/>
      <c r="J20" s="9"/>
      <c r="K20" s="9"/>
    </row>
    <row r="21" spans="6:11" x14ac:dyDescent="0.15">
      <c r="F21" s="7"/>
      <c r="G21" s="7"/>
      <c r="H21" s="9"/>
      <c r="I21" s="9"/>
      <c r="J21" s="9"/>
      <c r="K21" s="9"/>
    </row>
    <row r="22" spans="6:11" x14ac:dyDescent="0.15">
      <c r="F22" s="7" t="s">
        <v>6</v>
      </c>
      <c r="G22" s="7"/>
      <c r="H22" s="10" t="str">
        <f>ORG</f>
        <v>ООО "Инза Сервис"</v>
      </c>
      <c r="I22" s="10"/>
      <c r="J22" s="10"/>
      <c r="K22" s="10"/>
    </row>
    <row r="23" spans="6:11" ht="27.95" customHeight="1" x14ac:dyDescent="0.15">
      <c r="F23" s="7" t="s">
        <v>7</v>
      </c>
      <c r="G23" s="7"/>
      <c r="H23" s="11" t="str">
        <f>[1]Титульный!E53</f>
        <v>433030 г.Инза ,ул.Транспортная ,7</v>
      </c>
      <c r="I23" s="12"/>
      <c r="J23" s="12"/>
      <c r="K23" s="13"/>
    </row>
    <row r="24" spans="6:11" ht="27.95" customHeight="1" x14ac:dyDescent="0.15">
      <c r="F24" s="7" t="s">
        <v>8</v>
      </c>
      <c r="G24" s="7"/>
      <c r="H24" s="11" t="str">
        <f>[1]Титульный!E54</f>
        <v>432032 г.Ульяновск ул.Полбина 65А</v>
      </c>
      <c r="I24" s="12"/>
      <c r="J24" s="12"/>
      <c r="K24" s="13"/>
    </row>
    <row r="25" spans="6:11" x14ac:dyDescent="0.15">
      <c r="F25" s="7" t="s">
        <v>9</v>
      </c>
      <c r="G25" s="7"/>
      <c r="H25" s="14" t="str">
        <f>INN</f>
        <v>7306006330</v>
      </c>
      <c r="I25" s="14"/>
      <c r="J25" s="14"/>
      <c r="K25" s="14"/>
    </row>
    <row r="26" spans="6:11" x14ac:dyDescent="0.15">
      <c r="F26" s="7" t="s">
        <v>10</v>
      </c>
      <c r="G26" s="7"/>
      <c r="H26" s="14" t="str">
        <f>KPP</f>
        <v>730601001</v>
      </c>
      <c r="I26" s="14"/>
      <c r="J26" s="14"/>
      <c r="K26" s="14"/>
    </row>
    <row r="27" spans="6:11" x14ac:dyDescent="0.15">
      <c r="F27" s="7" t="s">
        <v>11</v>
      </c>
      <c r="G27" s="7"/>
      <c r="H27" s="14" t="str">
        <f>[1]Титульный!E57</f>
        <v>Павлов Юрий Михайлович</v>
      </c>
      <c r="I27" s="14"/>
      <c r="J27" s="14"/>
      <c r="K27" s="14"/>
    </row>
    <row r="28" spans="6:11" x14ac:dyDescent="0.15">
      <c r="F28" s="7" t="s">
        <v>12</v>
      </c>
      <c r="G28" s="7"/>
      <c r="H28" s="15" t="str">
        <f>[1]Титульный!E68</f>
        <v>inzaservis73@yandex.ru</v>
      </c>
      <c r="I28" s="16"/>
      <c r="J28" s="16"/>
      <c r="K28" s="16"/>
    </row>
    <row r="29" spans="6:11" x14ac:dyDescent="0.15">
      <c r="F29" s="7" t="s">
        <v>13</v>
      </c>
      <c r="G29" s="7"/>
      <c r="H29" s="15" t="str">
        <f>[1]Титульный!E58</f>
        <v>8(8422)67-49-95</v>
      </c>
      <c r="I29" s="16"/>
      <c r="J29" s="16"/>
      <c r="K29" s="16"/>
    </row>
    <row r="30" spans="6:11" hidden="1" x14ac:dyDescent="0.15">
      <c r="F30" s="7" t="s">
        <v>14</v>
      </c>
      <c r="G30" s="7"/>
      <c r="H30" s="17"/>
      <c r="I30" s="17"/>
      <c r="J30" s="17"/>
      <c r="K30" s="17"/>
    </row>
    <row r="31" spans="6:11" ht="4.5" customHeight="1" x14ac:dyDescent="0.15"/>
    <row r="32" spans="6:11" ht="4.5" customHeight="1" x14ac:dyDescent="0.15">
      <c r="F32" s="18"/>
    </row>
    <row r="33" spans="6:11" ht="18.75" customHeight="1" x14ac:dyDescent="0.15">
      <c r="F33" s="6" t="s">
        <v>15</v>
      </c>
      <c r="G33" s="6"/>
      <c r="H33" s="6"/>
      <c r="I33" s="6"/>
      <c r="J33" s="6"/>
      <c r="K33" s="6"/>
    </row>
    <row r="34" spans="6:11" ht="1.5" customHeight="1" x14ac:dyDescent="0.15"/>
    <row r="35" spans="6:11" ht="1.5" customHeight="1" x14ac:dyDescent="0.15">
      <c r="F35" s="18"/>
    </row>
    <row r="36" spans="6:11" ht="45" customHeight="1" x14ac:dyDescent="0.15">
      <c r="F36" s="19" t="s">
        <v>16</v>
      </c>
      <c r="G36" s="19"/>
      <c r="H36" s="20" t="s">
        <v>17</v>
      </c>
      <c r="I36" s="20" t="s">
        <v>18</v>
      </c>
      <c r="J36" s="20" t="s">
        <v>19</v>
      </c>
      <c r="K36" s="20" t="s">
        <v>20</v>
      </c>
    </row>
    <row r="37" spans="6:11" ht="24.75" customHeight="1" x14ac:dyDescent="0.15">
      <c r="F37" s="21" t="s">
        <v>21</v>
      </c>
      <c r="G37" s="22"/>
      <c r="H37" s="22"/>
      <c r="I37" s="22"/>
      <c r="J37" s="22"/>
      <c r="K37" s="22"/>
    </row>
    <row r="38" spans="6:11" ht="22.5" x14ac:dyDescent="0.15">
      <c r="F38" s="23">
        <v>1</v>
      </c>
      <c r="G38" s="24" t="s">
        <v>22</v>
      </c>
      <c r="H38" s="24"/>
      <c r="I38" s="24"/>
      <c r="J38" s="24"/>
      <c r="K38" s="25"/>
    </row>
    <row r="39" spans="6:11" x14ac:dyDescent="0.15">
      <c r="F39" s="26" t="s">
        <v>23</v>
      </c>
      <c r="G39" s="27" t="s">
        <v>24</v>
      </c>
      <c r="H39" s="28" t="s">
        <v>25</v>
      </c>
      <c r="I39" s="29">
        <f>'[1]42_финансовые показатели'!$K$31</f>
        <v>68358</v>
      </c>
      <c r="J39" s="30">
        <v>64219.19</v>
      </c>
      <c r="K39" s="30">
        <f>'[1]8_Расчет НВВ '!P115</f>
        <v>102109.59924201221</v>
      </c>
    </row>
    <row r="40" spans="6:11" x14ac:dyDescent="0.15">
      <c r="F40" s="31" t="s">
        <v>26</v>
      </c>
      <c r="G40" s="32" t="s">
        <v>27</v>
      </c>
      <c r="H40" s="20" t="s">
        <v>25</v>
      </c>
      <c r="I40" s="33">
        <f>'[1]42_финансовые показатели'!$K$39</f>
        <v>538.6</v>
      </c>
      <c r="J40" s="30">
        <v>0</v>
      </c>
      <c r="K40" s="30">
        <v>0</v>
      </c>
    </row>
    <row r="41" spans="6:11" ht="22.5" x14ac:dyDescent="0.15">
      <c r="F41" s="31" t="s">
        <v>28</v>
      </c>
      <c r="G41" s="32" t="s">
        <v>29</v>
      </c>
      <c r="H41" s="20" t="s">
        <v>25</v>
      </c>
      <c r="I41" s="33">
        <f>'[1]42_финансовые показатели'!$K$47</f>
        <v>2697.01</v>
      </c>
      <c r="J41" s="30">
        <v>4134.95</v>
      </c>
      <c r="K41" s="30">
        <v>3268.63</v>
      </c>
    </row>
    <row r="42" spans="6:11" x14ac:dyDescent="0.15">
      <c r="F42" s="31" t="s">
        <v>30</v>
      </c>
      <c r="G42" s="32" t="s">
        <v>31</v>
      </c>
      <c r="H42" s="20" t="s">
        <v>25</v>
      </c>
      <c r="I42" s="33">
        <f>'[1]42_финансовые показатели'!$K$49</f>
        <v>-105.87</v>
      </c>
      <c r="J42" s="30">
        <v>0</v>
      </c>
      <c r="K42" s="30">
        <v>0</v>
      </c>
    </row>
    <row r="43" spans="6:11" x14ac:dyDescent="0.15">
      <c r="F43" s="23" t="s">
        <v>32</v>
      </c>
      <c r="G43" s="24" t="s">
        <v>33</v>
      </c>
      <c r="H43" s="34"/>
      <c r="I43" s="24"/>
      <c r="J43" s="24"/>
      <c r="K43" s="25"/>
    </row>
    <row r="44" spans="6:11" ht="45" x14ac:dyDescent="0.15">
      <c r="F44" s="31" t="s">
        <v>34</v>
      </c>
      <c r="G44" s="32" t="s">
        <v>35</v>
      </c>
      <c r="H44" s="20" t="s">
        <v>36</v>
      </c>
      <c r="I44" s="35">
        <v>-9.2399999999999996E-2</v>
      </c>
      <c r="J44" s="35">
        <v>0</v>
      </c>
      <c r="K44" s="35">
        <v>0</v>
      </c>
    </row>
    <row r="45" spans="6:11" ht="22.5" x14ac:dyDescent="0.15">
      <c r="F45" s="23" t="s">
        <v>37</v>
      </c>
      <c r="G45" s="24" t="s">
        <v>38</v>
      </c>
      <c r="H45" s="34"/>
      <c r="I45" s="24"/>
      <c r="J45" s="24"/>
      <c r="K45" s="25"/>
    </row>
    <row r="46" spans="6:11" x14ac:dyDescent="0.15">
      <c r="F46" s="31" t="s">
        <v>39</v>
      </c>
      <c r="G46" s="36" t="s">
        <v>40</v>
      </c>
      <c r="H46" s="20" t="s">
        <v>41</v>
      </c>
      <c r="I46" s="37">
        <f>'[1]9 Тариф'!I32</f>
        <v>10.298</v>
      </c>
      <c r="J46" s="37">
        <f>'[1]9 Тариф'!J32</f>
        <v>10.566899999999999</v>
      </c>
      <c r="K46" s="37">
        <f>'[1]9 Тариф'!N32</f>
        <v>5.9325999999999999</v>
      </c>
    </row>
    <row r="47" spans="6:11" ht="22.5" x14ac:dyDescent="0.15">
      <c r="F47" s="31" t="s">
        <v>42</v>
      </c>
      <c r="G47" s="36" t="s">
        <v>43</v>
      </c>
      <c r="H47" s="20" t="s">
        <v>44</v>
      </c>
      <c r="I47" s="37">
        <f>'[1]9 Тариф'!I33*1000</f>
        <v>82383.899999999994</v>
      </c>
      <c r="J47" s="37">
        <f>'[1]9 Тариф'!J33*1000</f>
        <v>84535.1</v>
      </c>
      <c r="K47" s="37">
        <f>'[1]9 Тариф'!N33*1000</f>
        <v>47413.700000000004</v>
      </c>
    </row>
    <row r="48" spans="6:11" ht="33.75" x14ac:dyDescent="0.15">
      <c r="F48" s="31" t="s">
        <v>45</v>
      </c>
      <c r="G48" s="36" t="s">
        <v>46</v>
      </c>
      <c r="H48" s="20" t="s">
        <v>47</v>
      </c>
      <c r="I48" s="38"/>
      <c r="J48" s="39"/>
      <c r="K48" s="39"/>
    </row>
    <row r="49" spans="6:11" x14ac:dyDescent="0.15">
      <c r="F49" s="31" t="s">
        <v>48</v>
      </c>
      <c r="G49" s="40" t="s">
        <v>49</v>
      </c>
      <c r="H49" s="20" t="s">
        <v>36</v>
      </c>
      <c r="I49" s="37">
        <f>'[1]9 Тариф'!I21</f>
        <v>3.681173822815889</v>
      </c>
      <c r="J49" s="37">
        <f>'[1]9 Тариф'!J21</f>
        <v>3.9660874079678456</v>
      </c>
      <c r="K49" s="37">
        <f>'[1]9 Тариф'!N21</f>
        <v>3.9699192689240039</v>
      </c>
    </row>
    <row r="50" spans="6:11" ht="33.75" x14ac:dyDescent="0.15">
      <c r="F50" s="31" t="s">
        <v>50</v>
      </c>
      <c r="G50" s="36" t="s">
        <v>51</v>
      </c>
      <c r="H50" s="20"/>
      <c r="I50" s="41" t="s">
        <v>52</v>
      </c>
      <c r="J50" s="41" t="s">
        <v>52</v>
      </c>
      <c r="K50" s="41" t="s">
        <v>52</v>
      </c>
    </row>
    <row r="51" spans="6:11" ht="22.5" x14ac:dyDescent="0.15">
      <c r="F51" s="31" t="s">
        <v>53</v>
      </c>
      <c r="G51" s="42" t="s">
        <v>54</v>
      </c>
      <c r="H51" s="20" t="s">
        <v>25</v>
      </c>
      <c r="I51" s="37">
        <f>'[1]8_Расчет НВВ '!J115</f>
        <v>69458.718649178729</v>
      </c>
      <c r="J51" s="37">
        <f>'[1]8_Расчет НВВ '!N115</f>
        <v>61962.234672000006</v>
      </c>
      <c r="K51" s="37">
        <f>'[1]8_Расчет НВВ '!P115</f>
        <v>102109.59924201221</v>
      </c>
    </row>
    <row r="52" spans="6:11" ht="56.25" x14ac:dyDescent="0.15">
      <c r="F52" s="31" t="s">
        <v>55</v>
      </c>
      <c r="G52" s="32" t="s">
        <v>56</v>
      </c>
      <c r="H52" s="20" t="s">
        <v>25</v>
      </c>
      <c r="I52" s="33">
        <f>'[1]8_Расчет НВВ '!J64</f>
        <v>42134.181683199997</v>
      </c>
      <c r="J52" s="33">
        <f>'[1]8_Расчет НВВ '!N64</f>
        <v>29183.920000000002</v>
      </c>
      <c r="K52" s="33">
        <f>'[1]8_Расчет НВВ '!P64</f>
        <v>34444.186983760956</v>
      </c>
    </row>
    <row r="53" spans="6:11" x14ac:dyDescent="0.15">
      <c r="F53" s="43"/>
      <c r="G53" s="42" t="s">
        <v>57</v>
      </c>
      <c r="H53" s="20"/>
      <c r="I53" s="44"/>
      <c r="J53" s="44"/>
      <c r="K53" s="44"/>
    </row>
    <row r="54" spans="6:11" x14ac:dyDescent="0.15">
      <c r="F54" s="31" t="s">
        <v>58</v>
      </c>
      <c r="G54" s="45" t="s">
        <v>59</v>
      </c>
      <c r="H54" s="20" t="s">
        <v>25</v>
      </c>
      <c r="I54" s="33">
        <f>'[1]8_Расчет НВВ '!J38</f>
        <v>17738.3756832</v>
      </c>
      <c r="J54" s="33">
        <f>'[1]8_Расчет НВВ '!N38</f>
        <v>21179.64</v>
      </c>
      <c r="K54" s="33">
        <f>'[1]8_Расчет НВВ '!P38</f>
        <v>28353.43</v>
      </c>
    </row>
    <row r="55" spans="6:11" x14ac:dyDescent="0.15">
      <c r="F55" s="31" t="s">
        <v>60</v>
      </c>
      <c r="G55" s="45" t="s">
        <v>61</v>
      </c>
      <c r="H55" s="20" t="s">
        <v>25</v>
      </c>
      <c r="I55" s="33">
        <f>'[1]8_Расчет НВВ '!J40</f>
        <v>0</v>
      </c>
      <c r="J55" s="33">
        <f>'[1]8_Расчет НВВ '!N40</f>
        <v>0</v>
      </c>
      <c r="K55" s="33">
        <f>'[1]8_Расчет НВВ '!P40</f>
        <v>0</v>
      </c>
    </row>
    <row r="56" spans="6:11" x14ac:dyDescent="0.15">
      <c r="F56" s="31" t="s">
        <v>62</v>
      </c>
      <c r="G56" s="45" t="s">
        <v>63</v>
      </c>
      <c r="H56" s="20" t="s">
        <v>25</v>
      </c>
      <c r="I56" s="33">
        <f>'[1]8_Расчет НВВ '!J35</f>
        <v>20638.05</v>
      </c>
      <c r="J56" s="33">
        <f>'[1]8_Расчет НВВ '!N35</f>
        <v>6670.72</v>
      </c>
      <c r="K56" s="33">
        <f>'[1]8_Расчет НВВ '!P35</f>
        <v>8403.0775834393608</v>
      </c>
    </row>
    <row r="57" spans="6:11" ht="33.75" x14ac:dyDescent="0.15">
      <c r="F57" s="31" t="s">
        <v>64</v>
      </c>
      <c r="G57" s="32" t="s">
        <v>65</v>
      </c>
      <c r="H57" s="20" t="s">
        <v>25</v>
      </c>
      <c r="I57" s="37">
        <f>'[1]8_Расчет НВВ '!J94-I52</f>
        <v>19292.599747789121</v>
      </c>
      <c r="J57" s="37">
        <f>'[1]8_Расчет НВВ '!N94-J52</f>
        <v>20605.079999999998</v>
      </c>
      <c r="K57" s="37">
        <f>'[1]8_Расчет НВВ '!P94-K52</f>
        <v>49028.991875296939</v>
      </c>
    </row>
    <row r="58" spans="6:11" ht="22.5" x14ac:dyDescent="0.15">
      <c r="F58" s="31" t="s">
        <v>66</v>
      </c>
      <c r="G58" s="32" t="s">
        <v>67</v>
      </c>
      <c r="H58" s="20" t="s">
        <v>25</v>
      </c>
      <c r="I58" s="33">
        <f>'[1]8_Расчет НВВ '!J95</f>
        <v>0</v>
      </c>
      <c r="J58" s="33">
        <f>'[1]8_Расчет НВВ '!N95</f>
        <v>5226.41</v>
      </c>
      <c r="K58" s="33">
        <f>'[1]8_Расчет НВВ '!P95</f>
        <v>13469.067555954322</v>
      </c>
    </row>
    <row r="59" spans="6:11" ht="22.5" x14ac:dyDescent="0.15">
      <c r="F59" s="31" t="s">
        <v>68</v>
      </c>
      <c r="G59" s="32" t="s">
        <v>69</v>
      </c>
      <c r="H59" s="20" t="s">
        <v>25</v>
      </c>
      <c r="I59" s="39"/>
      <c r="J59" s="39"/>
      <c r="K59" s="39"/>
    </row>
    <row r="60" spans="6:11" ht="22.5" x14ac:dyDescent="0.15">
      <c r="F60" s="31" t="s">
        <v>70</v>
      </c>
      <c r="G60" s="45" t="s">
        <v>71</v>
      </c>
      <c r="H60" s="20"/>
      <c r="I60" s="46"/>
      <c r="J60" s="46"/>
      <c r="K60" s="46"/>
    </row>
    <row r="61" spans="6:11" x14ac:dyDescent="0.15">
      <c r="F61" s="31" t="s">
        <v>72</v>
      </c>
      <c r="G61" s="36" t="s">
        <v>73</v>
      </c>
      <c r="H61" s="20" t="s">
        <v>74</v>
      </c>
      <c r="I61" s="33">
        <f>'[1]7_Свод УЕ '!L36</f>
        <v>2183.846</v>
      </c>
      <c r="J61" s="33">
        <f>'[1]7_Свод УЕ '!L38</f>
        <v>1989.8090000000002</v>
      </c>
      <c r="K61" s="33">
        <f>'[1]7_Свод УЕ '!L39</f>
        <v>2682.6144999999992</v>
      </c>
    </row>
    <row r="62" spans="6:11" ht="33.75" customHeight="1" x14ac:dyDescent="0.15">
      <c r="F62" s="31" t="s">
        <v>75</v>
      </c>
      <c r="G62" s="32" t="s">
        <v>76</v>
      </c>
      <c r="H62" s="20" t="s">
        <v>77</v>
      </c>
      <c r="I62" s="33">
        <f>IF('[1]8_Расчет НВВ '!J27=0,0,'[1]8_Расчет НВВ '!J64/'[1]8_Расчет НВВ '!J27)</f>
        <v>19.293568174312657</v>
      </c>
      <c r="J62" s="33">
        <f>IF('[1]8_Расчет НВВ '!N27=0,0,'[1]8_Расчет НВВ '!N64/'[1]8_Расчет НВВ '!N27)</f>
        <v>14.666694139990319</v>
      </c>
      <c r="K62" s="33">
        <f>IF('[1]8_Расчет НВВ '!P27=0,0,'[1]8_Расчет НВВ '!P64/'[1]8_Расчет НВВ '!P27)</f>
        <v>12.839782601548215</v>
      </c>
    </row>
    <row r="63" spans="6:11" ht="24.75" customHeight="1" x14ac:dyDescent="0.15">
      <c r="F63" s="23" t="s">
        <v>78</v>
      </c>
      <c r="G63" s="47" t="s">
        <v>79</v>
      </c>
      <c r="H63" s="47"/>
      <c r="I63" s="47"/>
      <c r="J63" s="24"/>
      <c r="K63" s="25"/>
    </row>
    <row r="64" spans="6:11" x14ac:dyDescent="0.15">
      <c r="F64" s="31" t="s">
        <v>80</v>
      </c>
      <c r="G64" s="32" t="s">
        <v>81</v>
      </c>
      <c r="H64" s="20" t="s">
        <v>82</v>
      </c>
      <c r="I64" s="33">
        <f>'[1]16_Персонал'!J20</f>
        <v>80</v>
      </c>
      <c r="J64" s="33">
        <f>'[1]16_Персонал'!L20</f>
        <v>70</v>
      </c>
      <c r="K64" s="37">
        <f>'[1]16_Персонал'!M20</f>
        <v>80</v>
      </c>
    </row>
    <row r="65" spans="6:14" ht="22.5" x14ac:dyDescent="0.15">
      <c r="F65" s="31" t="s">
        <v>83</v>
      </c>
      <c r="G65" s="32" t="s">
        <v>84</v>
      </c>
      <c r="H65" s="20" t="s">
        <v>85</v>
      </c>
      <c r="I65" s="33">
        <f>'[1]16_Персонал'!J44/1000</f>
        <v>18.477474669999999</v>
      </c>
      <c r="J65" s="39">
        <v>25.213000000000001</v>
      </c>
      <c r="K65" s="37">
        <v>31.846</v>
      </c>
    </row>
    <row r="66" spans="6:14" ht="22.5" x14ac:dyDescent="0.15">
      <c r="F66" s="31" t="s">
        <v>86</v>
      </c>
      <c r="G66" s="32" t="s">
        <v>87</v>
      </c>
      <c r="H66" s="20"/>
      <c r="I66" s="46"/>
      <c r="J66" s="46"/>
      <c r="K66" s="46"/>
    </row>
    <row r="67" spans="6:14" ht="22.5" x14ac:dyDescent="0.15">
      <c r="F67" s="31" t="s">
        <v>88</v>
      </c>
      <c r="G67" s="42" t="s">
        <v>89</v>
      </c>
      <c r="H67" s="20" t="s">
        <v>25</v>
      </c>
      <c r="I67" s="39">
        <v>10</v>
      </c>
      <c r="J67" s="39">
        <v>10</v>
      </c>
      <c r="K67" s="39">
        <v>10</v>
      </c>
    </row>
    <row r="68" spans="6:14" ht="33.75" x14ac:dyDescent="0.15">
      <c r="F68" s="31" t="s">
        <v>90</v>
      </c>
      <c r="G68" s="42" t="s">
        <v>91</v>
      </c>
      <c r="H68" s="20" t="s">
        <v>25</v>
      </c>
      <c r="I68" s="39"/>
      <c r="J68" s="39"/>
      <c r="K68" s="39"/>
    </row>
    <row r="69" spans="6:14" ht="6" customHeight="1" x14ac:dyDescent="0.15"/>
    <row r="70" spans="6:14" ht="6" customHeight="1" x14ac:dyDescent="0.15"/>
    <row r="71" spans="6:14" ht="6" customHeight="1" x14ac:dyDescent="0.15"/>
    <row r="72" spans="6:14" ht="6" customHeight="1" x14ac:dyDescent="0.15"/>
    <row r="73" spans="6:14" ht="23.25" customHeight="1" x14ac:dyDescent="0.15">
      <c r="F73" s="6" t="s">
        <v>92</v>
      </c>
      <c r="G73" s="6"/>
      <c r="H73" s="6"/>
      <c r="I73" s="6"/>
      <c r="J73" s="6"/>
      <c r="K73" s="6"/>
      <c r="L73" s="6"/>
      <c r="M73" s="6"/>
      <c r="N73" s="6"/>
    </row>
    <row r="74" spans="6:14" x14ac:dyDescent="0.15">
      <c r="F74" s="3"/>
    </row>
    <row r="75" spans="6:14" ht="24" customHeight="1" x14ac:dyDescent="0.15">
      <c r="F75" s="48" t="s">
        <v>16</v>
      </c>
      <c r="G75" s="48"/>
      <c r="H75" s="49" t="s">
        <v>93</v>
      </c>
      <c r="I75" s="19" t="s">
        <v>18</v>
      </c>
      <c r="J75" s="19"/>
      <c r="K75" s="19" t="s">
        <v>94</v>
      </c>
      <c r="L75" s="19"/>
      <c r="M75" s="19" t="s">
        <v>95</v>
      </c>
      <c r="N75" s="19"/>
    </row>
    <row r="76" spans="6:14" ht="22.5" x14ac:dyDescent="0.15">
      <c r="F76" s="48"/>
      <c r="G76" s="48"/>
      <c r="H76" s="49"/>
      <c r="I76" s="20" t="s">
        <v>96</v>
      </c>
      <c r="J76" s="20" t="s">
        <v>97</v>
      </c>
      <c r="K76" s="20" t="s">
        <v>96</v>
      </c>
      <c r="L76" s="20" t="s">
        <v>97</v>
      </c>
      <c r="M76" s="20" t="s">
        <v>96</v>
      </c>
      <c r="N76" s="20" t="s">
        <v>97</v>
      </c>
    </row>
    <row r="77" spans="6:14" ht="20.25" customHeight="1" x14ac:dyDescent="0.15">
      <c r="F77" s="50" t="s">
        <v>98</v>
      </c>
      <c r="G77" s="51"/>
      <c r="H77" s="51"/>
      <c r="I77" s="24"/>
      <c r="J77" s="24"/>
      <c r="K77" s="24"/>
      <c r="L77" s="24"/>
      <c r="M77" s="24"/>
      <c r="N77" s="24"/>
    </row>
    <row r="78" spans="6:14" ht="20.25" customHeight="1" x14ac:dyDescent="0.15">
      <c r="F78" s="23">
        <v>1</v>
      </c>
      <c r="G78" s="52" t="s">
        <v>99</v>
      </c>
      <c r="H78" s="24"/>
      <c r="I78" s="24"/>
      <c r="J78" s="24"/>
      <c r="K78" s="24"/>
      <c r="L78" s="24"/>
      <c r="M78" s="24"/>
      <c r="N78" s="24"/>
    </row>
    <row r="79" spans="6:14" ht="22.5" x14ac:dyDescent="0.15">
      <c r="F79" s="31" t="s">
        <v>23</v>
      </c>
      <c r="G79" s="32" t="s">
        <v>100</v>
      </c>
      <c r="H79" s="53" t="s">
        <v>101</v>
      </c>
      <c r="I79" s="37">
        <v>1002121.3</v>
      </c>
      <c r="J79" s="37">
        <v>1063595.73</v>
      </c>
      <c r="K79" s="37">
        <v>1164580.08</v>
      </c>
      <c r="L79" s="37">
        <v>1196286.8700000001</v>
      </c>
      <c r="M79" s="37">
        <f>'[1]9 Тариф'!N43</f>
        <v>1361716.7067701092</v>
      </c>
      <c r="N79" s="37">
        <f>M79</f>
        <v>1361716.7067701092</v>
      </c>
    </row>
    <row r="80" spans="6:14" ht="22.5" x14ac:dyDescent="0.15">
      <c r="F80" s="54" t="s">
        <v>26</v>
      </c>
      <c r="G80" s="55" t="s">
        <v>102</v>
      </c>
      <c r="H80" s="56" t="s">
        <v>103</v>
      </c>
      <c r="I80" s="37">
        <v>272.58999999999997</v>
      </c>
      <c r="J80" s="37">
        <f>I80</f>
        <v>272.58999999999997</v>
      </c>
      <c r="K80" s="37">
        <v>130.96</v>
      </c>
      <c r="L80" s="37">
        <v>155.05000000000001</v>
      </c>
      <c r="M80" s="37">
        <f>'[1]9 Тариф'!N46</f>
        <v>108.98438272060605</v>
      </c>
      <c r="N80" s="37">
        <f>M80</f>
        <v>108.98438272060605</v>
      </c>
    </row>
    <row r="81" spans="6:14" ht="18" customHeight="1" x14ac:dyDescent="0.15">
      <c r="F81" s="23" t="s">
        <v>32</v>
      </c>
      <c r="G81" s="52" t="s">
        <v>104</v>
      </c>
      <c r="H81" s="57" t="s">
        <v>103</v>
      </c>
      <c r="I81" s="37">
        <v>1897.23</v>
      </c>
      <c r="J81" s="37">
        <f>I81</f>
        <v>1897.23</v>
      </c>
      <c r="K81" s="37">
        <v>1897.23</v>
      </c>
      <c r="L81" s="37">
        <v>1897.23</v>
      </c>
      <c r="M81" s="37">
        <f>'[1]9 Тариф'!N47</f>
        <v>2153.5885037871371</v>
      </c>
      <c r="N81" s="37">
        <f>M81</f>
        <v>2153.5885037871371</v>
      </c>
    </row>
    <row r="82" spans="6:14" x14ac:dyDescent="0.15">
      <c r="F82" s="18"/>
      <c r="I82" s="58"/>
      <c r="J82" s="58"/>
      <c r="K82" s="58"/>
      <c r="L82" s="58"/>
      <c r="M82" s="58"/>
      <c r="N82" s="58"/>
    </row>
    <row r="83" spans="6:14" x14ac:dyDescent="0.15">
      <c r="F83" s="3"/>
    </row>
    <row r="85" spans="6:14" x14ac:dyDescent="0.15">
      <c r="F85" s="59" t="s">
        <v>105</v>
      </c>
      <c r="G85" s="59"/>
      <c r="H85" s="59"/>
      <c r="I85" s="59"/>
      <c r="J85" s="59"/>
      <c r="K85" s="59"/>
      <c r="L85" s="59"/>
      <c r="M85" s="59"/>
    </row>
    <row r="86" spans="6:14" x14ac:dyDescent="0.15">
      <c r="F86" s="59" t="s">
        <v>106</v>
      </c>
      <c r="G86" s="59"/>
      <c r="H86" s="59"/>
      <c r="I86" s="59"/>
      <c r="J86" s="59"/>
      <c r="K86" s="59"/>
      <c r="L86" s="59"/>
      <c r="M86" s="59"/>
    </row>
    <row r="87" spans="6:14" x14ac:dyDescent="0.15">
      <c r="F87" s="59" t="s">
        <v>107</v>
      </c>
      <c r="G87" s="59"/>
      <c r="H87" s="59"/>
      <c r="I87" s="59"/>
      <c r="J87" s="59"/>
      <c r="K87" s="59"/>
      <c r="L87" s="59"/>
      <c r="M87" s="59"/>
    </row>
    <row r="88" spans="6:14" x14ac:dyDescent="0.15">
      <c r="F88" s="59" t="s">
        <v>108</v>
      </c>
      <c r="G88" s="59"/>
      <c r="H88" s="59"/>
      <c r="I88" s="59"/>
      <c r="J88" s="59"/>
      <c r="K88" s="59"/>
      <c r="L88" s="59"/>
      <c r="M88" s="59"/>
    </row>
  </sheetData>
  <sheetProtection password="FA9C" sheet="1" objects="1" scenarios="1" formatColumns="0" formatRows="0"/>
  <mergeCells count="42">
    <mergeCell ref="F77:H77"/>
    <mergeCell ref="F85:M85"/>
    <mergeCell ref="F86:M86"/>
    <mergeCell ref="F87:M87"/>
    <mergeCell ref="F88:M88"/>
    <mergeCell ref="F73:N73"/>
    <mergeCell ref="F75:G76"/>
    <mergeCell ref="H75:H76"/>
    <mergeCell ref="I75:J75"/>
    <mergeCell ref="K75:L75"/>
    <mergeCell ref="M75:N75"/>
    <mergeCell ref="F30:G30"/>
    <mergeCell ref="H30:K30"/>
    <mergeCell ref="F33:K33"/>
    <mergeCell ref="F36:G36"/>
    <mergeCell ref="F37:K37"/>
    <mergeCell ref="G63:I63"/>
    <mergeCell ref="F27:G27"/>
    <mergeCell ref="H27:K27"/>
    <mergeCell ref="F28:G28"/>
    <mergeCell ref="H28:K28"/>
    <mergeCell ref="F29:G29"/>
    <mergeCell ref="H29:K29"/>
    <mergeCell ref="F24:G24"/>
    <mergeCell ref="H24:K24"/>
    <mergeCell ref="F25:G25"/>
    <mergeCell ref="H25:K25"/>
    <mergeCell ref="F26:G26"/>
    <mergeCell ref="H26:K26"/>
    <mergeCell ref="F18:K18"/>
    <mergeCell ref="F20:G21"/>
    <mergeCell ref="H20:K21"/>
    <mergeCell ref="F22:G22"/>
    <mergeCell ref="H22:K22"/>
    <mergeCell ref="F23:G23"/>
    <mergeCell ref="H23:K23"/>
    <mergeCell ref="F8:J8"/>
    <mergeCell ref="F9:J9"/>
    <mergeCell ref="F10:J10"/>
    <mergeCell ref="F11:J11"/>
    <mergeCell ref="F13:J13"/>
    <mergeCell ref="F14:J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I50:K50 I60:K60 I66:K66" xr:uid="{C67242D7-37E0-4FEC-A920-04E2B87E2783}">
      <formula1>900</formula1>
    </dataValidation>
    <dataValidation type="decimal" allowBlank="1" showErrorMessage="1" errorTitle="Ошибка" error="Допускается ввод только действительных чисел!" sqref="I61:K61 J65 I44:K44 I59:K59 J39:K42" xr:uid="{B641C2D9-61BD-4153-B9FD-F51BFBA4D65C}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3_Форма раскрытия информации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2020-11-20T10:58:56Z</dcterms:created>
  <dcterms:modified xsi:type="dcterms:W3CDTF">2020-11-20T11:03:52Z</dcterms:modified>
</cp:coreProperties>
</file>